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1"/>
  </bookViews>
  <sheets>
    <sheet name="4 кв" sheetId="1" r:id="rId1"/>
    <sheet name="2020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43" i="2" l="1"/>
  <c r="D44" i="2"/>
  <c r="B45" i="2"/>
  <c r="D22" i="2" l="1"/>
  <c r="D34" i="2"/>
  <c r="I42" i="2" l="1"/>
  <c r="H42" i="2"/>
  <c r="G42" i="2"/>
  <c r="F42" i="2"/>
  <c r="E42" i="2"/>
  <c r="D42" i="2"/>
  <c r="C42" i="2"/>
  <c r="B42" i="2"/>
  <c r="I22" i="2"/>
  <c r="H22" i="2"/>
  <c r="G22" i="2"/>
  <c r="E22" i="2"/>
  <c r="C22" i="2"/>
  <c r="B22" i="2"/>
  <c r="I16" i="2"/>
  <c r="H16" i="2"/>
  <c r="G16" i="2"/>
  <c r="F16" i="2" s="1"/>
  <c r="E16" i="2"/>
  <c r="C16" i="2"/>
  <c r="B16" i="2"/>
  <c r="I34" i="2"/>
  <c r="H34" i="2"/>
  <c r="G34" i="2"/>
  <c r="E34" i="2"/>
  <c r="C34" i="2"/>
  <c r="B34" i="2"/>
  <c r="J42" i="2" l="1"/>
  <c r="J34" i="2"/>
  <c r="F22" i="2"/>
  <c r="J16" i="2"/>
  <c r="F34" i="2"/>
  <c r="D16" i="2"/>
  <c r="J22" i="2"/>
  <c r="I41" i="2"/>
  <c r="H41" i="2"/>
  <c r="G41" i="2"/>
  <c r="E41" i="2"/>
  <c r="C41" i="2"/>
  <c r="B41" i="2"/>
  <c r="F41" i="2" l="1"/>
  <c r="E43" i="2"/>
  <c r="I43" i="2"/>
  <c r="I45" i="2" s="1"/>
  <c r="J41" i="2"/>
  <c r="D41" i="2"/>
  <c r="G43" i="2"/>
  <c r="G45" i="2" s="1"/>
  <c r="H43" i="2"/>
  <c r="H45" i="2" s="1"/>
  <c r="C43" i="2"/>
  <c r="C45" i="2" s="1"/>
  <c r="I42" i="1"/>
  <c r="H42" i="1"/>
  <c r="G42" i="1"/>
  <c r="F42" i="1"/>
  <c r="E42" i="1"/>
  <c r="D42" i="1"/>
  <c r="C42" i="1"/>
  <c r="B42" i="1"/>
  <c r="F45" i="2" l="1"/>
  <c r="J42" i="1"/>
  <c r="F43" i="2"/>
  <c r="J43" i="2"/>
  <c r="J45" i="2"/>
  <c r="D45" i="2"/>
  <c r="D43" i="2"/>
  <c r="I16" i="1"/>
  <c r="H16" i="1"/>
  <c r="I34" i="1" l="1"/>
  <c r="H34" i="1"/>
  <c r="G34" i="1"/>
  <c r="C34" i="1"/>
  <c r="B34" i="1"/>
  <c r="E41" i="1" l="1"/>
  <c r="E34" i="1"/>
  <c r="E16" i="1" l="1"/>
  <c r="E22" i="1"/>
  <c r="E43" i="1" s="1"/>
  <c r="G16" i="1"/>
  <c r="C16" i="1"/>
  <c r="B16" i="1"/>
  <c r="D34" i="1" l="1"/>
  <c r="F34" i="1"/>
  <c r="J34" i="1"/>
  <c r="I22" i="1"/>
  <c r="H41" i="1"/>
  <c r="I41" i="1"/>
  <c r="G22" i="1"/>
  <c r="H22" i="1"/>
  <c r="I43" i="1" l="1"/>
  <c r="H43" i="1"/>
  <c r="H45" i="1" s="1"/>
  <c r="F22" i="1"/>
  <c r="F16" i="1"/>
  <c r="J22" i="1"/>
  <c r="C22" i="1"/>
  <c r="B22" i="1"/>
  <c r="G41" i="1"/>
  <c r="C41" i="1"/>
  <c r="B41" i="1"/>
  <c r="J43" i="1" l="1"/>
  <c r="I45" i="1"/>
  <c r="J45" i="1" s="1"/>
  <c r="C43" i="1"/>
  <c r="C45" i="1" s="1"/>
  <c r="B43" i="1"/>
  <c r="B45" i="1" s="1"/>
  <c r="F41" i="1"/>
  <c r="G43" i="1"/>
  <c r="D16" i="1"/>
  <c r="D41" i="1"/>
  <c r="J16" i="1"/>
  <c r="D22" i="1"/>
  <c r="J41" i="1"/>
  <c r="D43" i="1" l="1"/>
  <c r="G45" i="1"/>
  <c r="F45" i="1" s="1"/>
  <c r="F43" i="1"/>
  <c r="D45" i="1"/>
</calcChain>
</file>

<file path=xl/sharedStrings.xml><?xml version="1.0" encoding="utf-8"?>
<sst xmlns="http://schemas.openxmlformats.org/spreadsheetml/2006/main" count="100" uniqueCount="45">
  <si>
    <t>Доля детей, ставших победителями и призерами в муниципальных, региональных, федеральных и международных мероприятиях</t>
  </si>
  <si>
    <t>Доля родителей, удовлетворенных условиями и качеством предоставляемой услугой</t>
  </si>
  <si>
    <t>Количество человеко-часов</t>
  </si>
  <si>
    <t>%</t>
  </si>
  <si>
    <t>Человеко-часов</t>
  </si>
  <si>
    <t>норма</t>
  </si>
  <si>
    <t>факт</t>
  </si>
  <si>
    <t>количество учащихся в группе</t>
  </si>
  <si>
    <t>количество победителей и призеров</t>
  </si>
  <si>
    <t>количество занятий за кв. * на количество часов по программе</t>
  </si>
  <si>
    <t>кол-во детей в группе(среднесписочное)</t>
  </si>
  <si>
    <t>Художественная направленность</t>
  </si>
  <si>
    <t>Волшебная кисточка</t>
  </si>
  <si>
    <t>Вязание</t>
  </si>
  <si>
    <t>Роспись</t>
  </si>
  <si>
    <t>Умелая игол</t>
  </si>
  <si>
    <t>Юный худ.</t>
  </si>
  <si>
    <t>ВСЕГО</t>
  </si>
  <si>
    <t>Физкультурно-спортивная направленость</t>
  </si>
  <si>
    <t>Дзюдо и самбо</t>
  </si>
  <si>
    <t>СОГ</t>
  </si>
  <si>
    <t>Кобу-дзюцу</t>
  </si>
  <si>
    <t>Техничекая направленость</t>
  </si>
  <si>
    <t>Планета</t>
  </si>
  <si>
    <t>Робототехника</t>
  </si>
  <si>
    <t>Роболаб</t>
  </si>
  <si>
    <t>Роботоинженерное</t>
  </si>
  <si>
    <t>Моделисты</t>
  </si>
  <si>
    <t xml:space="preserve">ВСЕГО </t>
  </si>
  <si>
    <t>Лего-городок</t>
  </si>
  <si>
    <t>Социально-педагогическая направленность</t>
  </si>
  <si>
    <t>Азбука безопасности</t>
  </si>
  <si>
    <t>БАрС</t>
  </si>
  <si>
    <t>ИТОГО</t>
  </si>
  <si>
    <t>Вытворяшки</t>
  </si>
  <si>
    <t>Компик</t>
  </si>
  <si>
    <t>Фикси-Лего</t>
  </si>
  <si>
    <t>Азбука безопасности ПФ</t>
  </si>
  <si>
    <t>Умелая иголочка ПФ</t>
  </si>
  <si>
    <t>Планета Лего  ПФ</t>
  </si>
  <si>
    <t>ЛОК</t>
  </si>
  <si>
    <t>ПФ</t>
  </si>
  <si>
    <t>без ПФ</t>
  </si>
  <si>
    <t>Выполнение муниципального задания за 4 квартал   2020 года</t>
  </si>
  <si>
    <t>Выполнение муниципального задания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</si>
</sst>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sz val="6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b/>
      <sz val="11"/>
      <color rgb="FF00B050"/>
      <name val="Times New Roman"/>
      <family val="1"/>
      <charset val="204"/>
    </font>
    <font>
      <i/>
      <sz val="11"/>
      <color rgb="FF00B050"/>
      <name val="Calibri"/>
      <family val="2"/>
      <charset val="204"/>
      <scheme val="minor"/>
    </font>
    <font>
      <b/>
      <sz val="12"/>
      <color rgb="FF00B050"/>
      <name val="Times New Roman"/>
      <family val="1"/>
      <charset val="204"/>
    </font>
    <font>
      <b/>
      <sz val="11"/>
      <color rgb="FF00B050"/>
      <name val="Calibri"/>
      <family val="2"/>
      <charset val="204"/>
      <scheme val="minor"/>
    </font>
    <font>
      <b/>
      <sz val="10"/>
      <color rgb="FF00B05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b/>
      <sz val="11"/>
      <color rgb="FFC0000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11"/>
      <color rgb="FF7030A0"/>
      <name val="Calibri"/>
      <family val="2"/>
      <charset val="204"/>
      <scheme val="minor"/>
    </font>
    <font>
      <b/>
      <sz val="12"/>
      <color rgb="FF7030A0"/>
      <name val="Times New Roman"/>
      <family val="1"/>
      <charset val="204"/>
    </font>
    <font>
      <b/>
      <sz val="12"/>
      <color rgb="FF7030A0"/>
      <name val="Calibri"/>
      <family val="2"/>
      <charset val="204"/>
      <scheme val="minor"/>
    </font>
    <font>
      <b/>
      <sz val="11"/>
      <color rgb="FF052DAB"/>
      <name val="Times New Roman"/>
      <family val="1"/>
      <charset val="204"/>
    </font>
    <font>
      <b/>
      <sz val="12"/>
      <color rgb="FF052DAB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/>
    <xf numFmtId="0" fontId="4" fillId="0" borderId="0" xfId="0" applyFont="1"/>
    <xf numFmtId="0" fontId="3" fillId="0" borderId="5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64" fontId="8" fillId="0" borderId="1" xfId="0" applyNumberFormat="1" applyFont="1" applyBorder="1" applyAlignment="1">
      <alignment vertical="top" wrapText="1"/>
    </xf>
    <xf numFmtId="0" fontId="10" fillId="0" borderId="0" xfId="0" applyFont="1"/>
    <xf numFmtId="0" fontId="9" fillId="0" borderId="0" xfId="0" applyFont="1"/>
    <xf numFmtId="0" fontId="11" fillId="0" borderId="0" xfId="0" applyFont="1"/>
    <xf numFmtId="0" fontId="9" fillId="0" borderId="0" xfId="0" applyFont="1" applyBorder="1"/>
    <xf numFmtId="0" fontId="3" fillId="0" borderId="1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left" vertical="top" wrapText="1"/>
    </xf>
    <xf numFmtId="164" fontId="8" fillId="0" borderId="4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4" xfId="0" applyFont="1" applyBorder="1" applyAlignment="1">
      <alignment horizontal="left" wrapText="1"/>
    </xf>
    <xf numFmtId="164" fontId="8" fillId="0" borderId="4" xfId="0" applyNumberFormat="1" applyFont="1" applyBorder="1" applyAlignment="1">
      <alignment horizontal="left" wrapText="1"/>
    </xf>
    <xf numFmtId="0" fontId="17" fillId="0" borderId="0" xfId="0" applyFont="1"/>
    <xf numFmtId="0" fontId="17" fillId="0" borderId="0" xfId="0" applyFont="1" applyBorder="1"/>
    <xf numFmtId="0" fontId="9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16" fillId="0" borderId="0" xfId="0" applyFont="1"/>
    <xf numFmtId="0" fontId="18" fillId="0" borderId="5" xfId="0" applyFont="1" applyBorder="1" applyAlignment="1">
      <alignment horizontal="center"/>
    </xf>
    <xf numFmtId="0" fontId="18" fillId="0" borderId="5" xfId="0" applyFont="1" applyBorder="1" applyAlignment="1">
      <alignment horizontal="left" vertical="center" wrapText="1"/>
    </xf>
    <xf numFmtId="0" fontId="20" fillId="0" borderId="0" xfId="0" applyFont="1"/>
    <xf numFmtId="0" fontId="19" fillId="0" borderId="5" xfId="0" applyFont="1" applyBorder="1" applyAlignment="1">
      <alignment horizontal="center"/>
    </xf>
    <xf numFmtId="0" fontId="21" fillId="0" borderId="5" xfId="0" applyFont="1" applyBorder="1" applyAlignment="1">
      <alignment horizontal="left" vertical="center" wrapText="1"/>
    </xf>
    <xf numFmtId="0" fontId="0" fillId="0" borderId="0" xfId="0" applyFont="1"/>
    <xf numFmtId="0" fontId="13" fillId="0" borderId="4" xfId="0" applyFont="1" applyBorder="1" applyAlignment="1">
      <alignment horizontal="left" vertical="center" wrapText="1"/>
    </xf>
    <xf numFmtId="164" fontId="13" fillId="0" borderId="4" xfId="0" applyNumberFormat="1" applyFont="1" applyBorder="1" applyAlignment="1">
      <alignment horizontal="left" vertical="center" wrapText="1"/>
    </xf>
    <xf numFmtId="0" fontId="19" fillId="0" borderId="5" xfId="0" applyFont="1" applyBorder="1" applyAlignment="1"/>
    <xf numFmtId="0" fontId="14" fillId="0" borderId="4" xfId="0" applyFont="1" applyBorder="1" applyAlignment="1">
      <alignment wrapText="1"/>
    </xf>
    <xf numFmtId="0" fontId="9" fillId="0" borderId="0" xfId="0" applyFont="1" applyAlignment="1"/>
    <xf numFmtId="0" fontId="3" fillId="0" borderId="5" xfId="0" applyFont="1" applyBorder="1" applyAlignment="1"/>
    <xf numFmtId="0" fontId="8" fillId="0" borderId="1" xfId="0" applyFont="1" applyBorder="1" applyAlignment="1"/>
    <xf numFmtId="164" fontId="8" fillId="0" borderId="1" xfId="0" applyNumberFormat="1" applyFont="1" applyBorder="1" applyAlignment="1"/>
    <xf numFmtId="0" fontId="0" fillId="0" borderId="0" xfId="0" applyAlignment="1"/>
    <xf numFmtId="0" fontId="3" fillId="0" borderId="1" xfId="0" applyFont="1" applyBorder="1" applyAlignment="1"/>
    <xf numFmtId="0" fontId="13" fillId="0" borderId="4" xfId="0" applyFont="1" applyBorder="1" applyAlignment="1">
      <alignment vertical="center"/>
    </xf>
    <xf numFmtId="164" fontId="3" fillId="0" borderId="4" xfId="0" applyNumberFormat="1" applyFont="1" applyBorder="1" applyAlignment="1"/>
    <xf numFmtId="0" fontId="3" fillId="0" borderId="0" xfId="0" applyFont="1" applyAlignment="1"/>
    <xf numFmtId="0" fontId="3" fillId="0" borderId="4" xfId="0" applyFont="1" applyBorder="1" applyAlignment="1"/>
    <xf numFmtId="0" fontId="8" fillId="0" borderId="12" xfId="0" applyFont="1" applyBorder="1" applyAlignment="1">
      <alignment horizontal="left" wrapText="1"/>
    </xf>
    <xf numFmtId="164" fontId="8" fillId="0" borderId="4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20" fillId="0" borderId="0" xfId="0" applyFont="1" applyBorder="1"/>
    <xf numFmtId="0" fontId="10" fillId="0" borderId="0" xfId="0" applyFont="1" applyBorder="1"/>
    <xf numFmtId="0" fontId="22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4" fillId="0" borderId="0" xfId="0" applyFont="1"/>
    <xf numFmtId="0" fontId="26" fillId="0" borderId="0" xfId="0" applyFont="1"/>
    <xf numFmtId="0" fontId="27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0" xfId="0" applyFont="1"/>
    <xf numFmtId="0" fontId="25" fillId="0" borderId="6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164" fontId="30" fillId="0" borderId="4" xfId="0" applyNumberFormat="1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/>
    </xf>
    <xf numFmtId="164" fontId="25" fillId="0" borderId="4" xfId="0" applyNumberFormat="1" applyFont="1" applyBorder="1" applyAlignment="1">
      <alignment horizontal="left" vertical="center"/>
    </xf>
    <xf numFmtId="164" fontId="27" fillId="0" borderId="1" xfId="0" applyNumberFormat="1" applyFont="1" applyBorder="1" applyAlignment="1">
      <alignment horizontal="left" vertical="top" wrapText="1"/>
    </xf>
    <xf numFmtId="0" fontId="32" fillId="0" borderId="0" xfId="0" applyFont="1"/>
    <xf numFmtId="0" fontId="33" fillId="0" borderId="5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34" fillId="0" borderId="5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center" wrapText="1"/>
    </xf>
    <xf numFmtId="0" fontId="35" fillId="0" borderId="5" xfId="0" applyFont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164" fontId="36" fillId="0" borderId="4" xfId="0" applyNumberFormat="1" applyFont="1" applyBorder="1" applyAlignment="1">
      <alignment horizontal="left" vertical="center" wrapText="1"/>
    </xf>
    <xf numFmtId="0" fontId="33" fillId="0" borderId="4" xfId="0" applyFont="1" applyBorder="1" applyAlignment="1">
      <alignment horizontal="left" vertical="center"/>
    </xf>
    <xf numFmtId="164" fontId="33" fillId="0" borderId="4" xfId="0" applyNumberFormat="1" applyFont="1" applyBorder="1" applyAlignment="1">
      <alignment horizontal="left" vertical="center"/>
    </xf>
    <xf numFmtId="164" fontId="31" fillId="0" borderId="1" xfId="0" applyNumberFormat="1" applyFont="1" applyBorder="1" applyAlignment="1">
      <alignment horizontal="left" vertical="top" wrapText="1"/>
    </xf>
    <xf numFmtId="0" fontId="32" fillId="0" borderId="0" xfId="0" applyFont="1" applyAlignment="1">
      <alignment horizontal="right"/>
    </xf>
    <xf numFmtId="0" fontId="38" fillId="0" borderId="0" xfId="0" applyFont="1"/>
    <xf numFmtId="0" fontId="37" fillId="0" borderId="5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/>
    </xf>
    <xf numFmtId="0" fontId="39" fillId="0" borderId="4" xfId="0" applyFont="1" applyBorder="1" applyAlignment="1">
      <alignment horizontal="left" vertical="center" wrapText="1"/>
    </xf>
    <xf numFmtId="164" fontId="39" fillId="0" borderId="4" xfId="0" applyNumberFormat="1" applyFont="1" applyBorder="1" applyAlignment="1">
      <alignment horizontal="left" vertical="center" wrapText="1"/>
    </xf>
    <xf numFmtId="0" fontId="37" fillId="0" borderId="4" xfId="0" applyFont="1" applyBorder="1" applyAlignment="1">
      <alignment horizontal="left" vertical="center"/>
    </xf>
    <xf numFmtId="164" fontId="37" fillId="0" borderId="4" xfId="0" applyNumberFormat="1" applyFont="1" applyBorder="1" applyAlignment="1">
      <alignment horizontal="left"/>
    </xf>
    <xf numFmtId="164" fontId="39" fillId="0" borderId="1" xfId="0" applyNumberFormat="1" applyFont="1" applyBorder="1" applyAlignment="1">
      <alignment horizontal="left" vertical="top" wrapText="1"/>
    </xf>
    <xf numFmtId="164" fontId="37" fillId="0" borderId="4" xfId="0" applyNumberFormat="1" applyFont="1" applyBorder="1" applyAlignment="1">
      <alignment horizontal="left" vertical="center"/>
    </xf>
    <xf numFmtId="0" fontId="38" fillId="0" borderId="0" xfId="0" applyFont="1" applyAlignment="1">
      <alignment horizontal="right"/>
    </xf>
    <xf numFmtId="0" fontId="14" fillId="0" borderId="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left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41" fillId="0" borderId="5" xfId="0" applyFont="1" applyBorder="1" applyAlignment="1">
      <alignment horizontal="left"/>
    </xf>
    <xf numFmtId="0" fontId="42" fillId="0" borderId="4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left"/>
    </xf>
    <xf numFmtId="0" fontId="42" fillId="0" borderId="12" xfId="0" applyFont="1" applyBorder="1" applyAlignment="1">
      <alignment horizontal="left" wrapText="1"/>
    </xf>
    <xf numFmtId="0" fontId="42" fillId="0" borderId="1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left" wrapText="1"/>
    </xf>
    <xf numFmtId="164" fontId="42" fillId="0" borderId="4" xfId="0" applyNumberFormat="1" applyFont="1" applyBorder="1" applyAlignment="1">
      <alignment horizontal="left" wrapText="1"/>
    </xf>
    <xf numFmtId="164" fontId="42" fillId="0" borderId="4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textRotation="90" wrapText="1"/>
    </xf>
    <xf numFmtId="0" fontId="6" fillId="0" borderId="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31" fillId="0" borderId="5" xfId="0" applyFont="1" applyBorder="1" applyAlignment="1">
      <alignment horizontal="center" vertical="top" wrapText="1"/>
    </xf>
    <xf numFmtId="0" fontId="31" fillId="0" borderId="7" xfId="0" applyFont="1" applyBorder="1" applyAlignment="1">
      <alignment horizontal="center" vertical="top" wrapText="1"/>
    </xf>
    <xf numFmtId="0" fontId="31" fillId="0" borderId="8" xfId="0" applyFont="1" applyBorder="1" applyAlignment="1">
      <alignment horizontal="center" vertical="top" wrapText="1"/>
    </xf>
    <xf numFmtId="0" fontId="37" fillId="0" borderId="5" xfId="0" applyFont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37" fillId="0" borderId="8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41" fillId="0" borderId="6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1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52D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C50" sqref="C50"/>
    </sheetView>
  </sheetViews>
  <sheetFormatPr defaultRowHeight="15" x14ac:dyDescent="0.25"/>
  <cols>
    <col min="1" max="1" width="21.42578125" customWidth="1"/>
    <col min="4" max="6" width="13.140625" bestFit="1" customWidth="1"/>
    <col min="10" max="10" width="15" bestFit="1" customWidth="1"/>
  </cols>
  <sheetData>
    <row r="1" spans="1:11" s="1" customFormat="1" ht="27.75" customHeight="1" x14ac:dyDescent="0.25">
      <c r="A1" s="141" t="s">
        <v>43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1" ht="39.75" customHeight="1" x14ac:dyDescent="0.25">
      <c r="A2" s="152"/>
      <c r="B2" s="153" t="s">
        <v>0</v>
      </c>
      <c r="C2" s="154"/>
      <c r="D2" s="155"/>
      <c r="E2" s="5" t="s">
        <v>1</v>
      </c>
      <c r="F2" s="153" t="s">
        <v>2</v>
      </c>
      <c r="G2" s="154"/>
      <c r="H2" s="154"/>
      <c r="I2" s="154"/>
      <c r="J2" s="155"/>
    </row>
    <row r="3" spans="1:11" x14ac:dyDescent="0.25">
      <c r="A3" s="152"/>
      <c r="B3" s="146" t="s">
        <v>7</v>
      </c>
      <c r="C3" s="146" t="s">
        <v>8</v>
      </c>
      <c r="D3" s="156" t="s">
        <v>3</v>
      </c>
      <c r="E3" s="157" t="s">
        <v>3</v>
      </c>
      <c r="F3" s="146" t="s">
        <v>10</v>
      </c>
      <c r="G3" s="146" t="s">
        <v>9</v>
      </c>
      <c r="H3" s="157" t="s">
        <v>4</v>
      </c>
      <c r="I3" s="157"/>
      <c r="J3" s="157"/>
    </row>
    <row r="4" spans="1:11" ht="13.5" customHeight="1" x14ac:dyDescent="0.25">
      <c r="A4" s="152"/>
      <c r="B4" s="158"/>
      <c r="C4" s="147"/>
      <c r="D4" s="156"/>
      <c r="E4" s="157"/>
      <c r="F4" s="147"/>
      <c r="G4" s="147"/>
      <c r="H4" s="157"/>
      <c r="I4" s="157"/>
      <c r="J4" s="157"/>
    </row>
    <row r="5" spans="1:11" ht="7.5" customHeight="1" x14ac:dyDescent="0.25">
      <c r="A5" s="152"/>
      <c r="B5" s="158"/>
      <c r="C5" s="147"/>
      <c r="D5" s="156"/>
      <c r="E5" s="157"/>
      <c r="F5" s="147"/>
      <c r="G5" s="147"/>
      <c r="H5" s="157"/>
      <c r="I5" s="157"/>
      <c r="J5" s="157"/>
    </row>
    <row r="6" spans="1:11" ht="12" customHeight="1" x14ac:dyDescent="0.25">
      <c r="A6" s="152"/>
      <c r="B6" s="159"/>
      <c r="C6" s="148"/>
      <c r="D6" s="156"/>
      <c r="E6" s="157"/>
      <c r="F6" s="148"/>
      <c r="G6" s="148"/>
      <c r="H6" s="6" t="s">
        <v>5</v>
      </c>
      <c r="I6" s="6" t="s">
        <v>6</v>
      </c>
      <c r="J6" s="6" t="s">
        <v>3</v>
      </c>
    </row>
    <row r="7" spans="1:11" ht="15.75" x14ac:dyDescent="0.25">
      <c r="A7" s="149" t="s">
        <v>11</v>
      </c>
      <c r="B7" s="150"/>
      <c r="C7" s="150"/>
      <c r="D7" s="150"/>
      <c r="E7" s="150"/>
      <c r="F7" s="150"/>
      <c r="G7" s="150"/>
      <c r="H7" s="150"/>
      <c r="I7" s="150"/>
      <c r="J7" s="151"/>
    </row>
    <row r="8" spans="1:11" s="9" customFormat="1" ht="28.5" x14ac:dyDescent="0.25">
      <c r="A8" s="3" t="s">
        <v>12</v>
      </c>
      <c r="B8" s="57">
        <v>23</v>
      </c>
      <c r="C8" s="57">
        <v>7</v>
      </c>
      <c r="D8" s="57">
        <v>30.43</v>
      </c>
      <c r="E8" s="57">
        <v>100</v>
      </c>
      <c r="F8" s="57">
        <v>11.5</v>
      </c>
      <c r="G8" s="57">
        <v>102</v>
      </c>
      <c r="H8" s="57">
        <v>1174</v>
      </c>
      <c r="I8" s="57">
        <v>1174</v>
      </c>
      <c r="J8" s="57">
        <v>100</v>
      </c>
      <c r="K8" s="25"/>
    </row>
    <row r="9" spans="1:11" s="9" customFormat="1" ht="15.75" x14ac:dyDescent="0.25">
      <c r="A9" s="3" t="s">
        <v>13</v>
      </c>
      <c r="B9" s="57">
        <v>13</v>
      </c>
      <c r="C9" s="57">
        <v>3</v>
      </c>
      <c r="D9" s="57">
        <v>23</v>
      </c>
      <c r="E9" s="57">
        <v>98.7</v>
      </c>
      <c r="F9" s="57">
        <v>13</v>
      </c>
      <c r="G9" s="57">
        <v>52</v>
      </c>
      <c r="H9" s="57">
        <v>676</v>
      </c>
      <c r="I9" s="57">
        <v>676</v>
      </c>
      <c r="J9" s="57">
        <v>100</v>
      </c>
      <c r="K9" s="27"/>
    </row>
    <row r="10" spans="1:11" s="9" customFormat="1" ht="15.75" x14ac:dyDescent="0.25">
      <c r="A10" s="3" t="s">
        <v>34</v>
      </c>
      <c r="B10" s="60">
        <v>29</v>
      </c>
      <c r="C10" s="60">
        <v>2</v>
      </c>
      <c r="D10" s="60">
        <v>6.9</v>
      </c>
      <c r="E10" s="60">
        <v>95</v>
      </c>
      <c r="F10" s="60">
        <v>9.31</v>
      </c>
      <c r="G10" s="60">
        <v>36</v>
      </c>
      <c r="H10" s="60">
        <v>363</v>
      </c>
      <c r="I10" s="60">
        <v>361</v>
      </c>
      <c r="J10" s="60">
        <v>99.45</v>
      </c>
      <c r="K10" s="28"/>
    </row>
    <row r="11" spans="1:11" s="9" customFormat="1" ht="15.75" x14ac:dyDescent="0.25">
      <c r="A11" s="3" t="s">
        <v>14</v>
      </c>
      <c r="B11" s="56">
        <v>31</v>
      </c>
      <c r="C11" s="56">
        <v>7</v>
      </c>
      <c r="D11" s="56">
        <v>22.58</v>
      </c>
      <c r="E11" s="56">
        <v>96.2</v>
      </c>
      <c r="F11" s="56">
        <v>10.25</v>
      </c>
      <c r="G11" s="56">
        <v>154</v>
      </c>
      <c r="H11" s="56">
        <v>1578</v>
      </c>
      <c r="I11" s="56">
        <v>1578</v>
      </c>
      <c r="J11" s="56">
        <v>100</v>
      </c>
      <c r="K11" s="27"/>
    </row>
    <row r="12" spans="1:11" s="9" customFormat="1" ht="15.75" x14ac:dyDescent="0.25">
      <c r="A12" s="32" t="s">
        <v>38</v>
      </c>
      <c r="B12" s="64">
        <v>20</v>
      </c>
      <c r="C12" s="64">
        <v>0</v>
      </c>
      <c r="D12" s="64">
        <v>0</v>
      </c>
      <c r="E12" s="64">
        <v>96.5</v>
      </c>
      <c r="F12" s="64">
        <v>20</v>
      </c>
      <c r="G12" s="64">
        <v>26</v>
      </c>
      <c r="H12" s="64">
        <v>260</v>
      </c>
      <c r="I12" s="64">
        <v>260</v>
      </c>
      <c r="J12" s="64">
        <v>100</v>
      </c>
      <c r="K12" s="27"/>
    </row>
    <row r="13" spans="1:11" s="9" customFormat="1" ht="15.75" x14ac:dyDescent="0.25">
      <c r="A13" s="3" t="s">
        <v>15</v>
      </c>
      <c r="B13" s="56">
        <v>22</v>
      </c>
      <c r="C13" s="56">
        <v>5</v>
      </c>
      <c r="D13" s="56">
        <v>22.4</v>
      </c>
      <c r="E13" s="56">
        <v>96.5</v>
      </c>
      <c r="F13" s="56">
        <v>22</v>
      </c>
      <c r="G13" s="56">
        <v>73</v>
      </c>
      <c r="H13" s="56">
        <v>480</v>
      </c>
      <c r="I13" s="56">
        <v>480</v>
      </c>
      <c r="J13" s="56">
        <v>100</v>
      </c>
      <c r="K13" s="27"/>
    </row>
    <row r="14" spans="1:11" s="8" customFormat="1" ht="15.75" x14ac:dyDescent="0.25">
      <c r="A14" s="13" t="s">
        <v>16</v>
      </c>
      <c r="B14" s="58">
        <v>36</v>
      </c>
      <c r="C14" s="58">
        <v>12</v>
      </c>
      <c r="D14" s="58">
        <v>33.33</v>
      </c>
      <c r="E14" s="58">
        <v>100</v>
      </c>
      <c r="F14" s="58">
        <v>12</v>
      </c>
      <c r="G14" s="58">
        <v>154</v>
      </c>
      <c r="H14" s="58">
        <v>1848</v>
      </c>
      <c r="I14" s="58">
        <v>1848</v>
      </c>
      <c r="J14" s="58">
        <v>92.64</v>
      </c>
      <c r="K14" s="25"/>
    </row>
    <row r="15" spans="1:11" s="36" customFormat="1" x14ac:dyDescent="0.25">
      <c r="A15" s="35" t="s">
        <v>40</v>
      </c>
      <c r="B15" s="37">
        <v>0</v>
      </c>
      <c r="C15" s="37">
        <v>0</v>
      </c>
      <c r="D15" s="37">
        <v>0</v>
      </c>
      <c r="E15" s="37">
        <v>0</v>
      </c>
      <c r="F15" s="38">
        <v>35</v>
      </c>
      <c r="G15" s="37">
        <v>20</v>
      </c>
      <c r="H15" s="37">
        <v>700</v>
      </c>
      <c r="I15" s="37">
        <v>700</v>
      </c>
      <c r="J15" s="38">
        <v>100</v>
      </c>
    </row>
    <row r="16" spans="1:11" s="4" customFormat="1" ht="15.75" x14ac:dyDescent="0.25">
      <c r="A16" s="3" t="s">
        <v>17</v>
      </c>
      <c r="B16" s="16">
        <f>B14+B13+B11+B10+B9+B8</f>
        <v>154</v>
      </c>
      <c r="C16" s="16">
        <f>C14+C13+C11+C10+C9+C8</f>
        <v>36</v>
      </c>
      <c r="D16" s="14">
        <f>C16*100/B16</f>
        <v>23.376623376623378</v>
      </c>
      <c r="E16" s="14">
        <f>583.56/6</f>
        <v>97.259999999999991</v>
      </c>
      <c r="F16" s="17">
        <f>H16/G16</f>
        <v>11.942206654991244</v>
      </c>
      <c r="G16" s="16">
        <f>G14+G13+G11+G10+G9+G8</f>
        <v>571</v>
      </c>
      <c r="H16" s="16">
        <f>H14+H13+H11+H10+H9+H8+H15</f>
        <v>6819</v>
      </c>
      <c r="I16" s="16">
        <f>I14+I13+I11+I10+I9+I8+I15</f>
        <v>6817</v>
      </c>
      <c r="J16" s="14">
        <f>I16*100/H16</f>
        <v>99.97067018624432</v>
      </c>
    </row>
    <row r="17" spans="1:12" s="1" customFormat="1" x14ac:dyDescent="0.25">
      <c r="A17" s="145" t="s">
        <v>18</v>
      </c>
      <c r="B17" s="143"/>
      <c r="C17" s="143"/>
      <c r="D17" s="143"/>
      <c r="E17" s="143"/>
      <c r="F17" s="143"/>
      <c r="G17" s="143"/>
      <c r="H17" s="143"/>
      <c r="I17" s="143"/>
      <c r="J17" s="144"/>
    </row>
    <row r="18" spans="1:12" s="9" customFormat="1" ht="15.75" x14ac:dyDescent="0.25">
      <c r="A18" s="3" t="s">
        <v>19</v>
      </c>
      <c r="B18" s="57">
        <v>25</v>
      </c>
      <c r="C18" s="57">
        <v>0</v>
      </c>
      <c r="D18" s="82">
        <v>0</v>
      </c>
      <c r="E18" s="57">
        <v>93</v>
      </c>
      <c r="F18" s="57">
        <v>12.5</v>
      </c>
      <c r="G18" s="57">
        <v>148</v>
      </c>
      <c r="H18" s="57">
        <v>1850</v>
      </c>
      <c r="I18" s="57">
        <v>1850</v>
      </c>
      <c r="J18" s="57">
        <v>100</v>
      </c>
      <c r="K18" s="25"/>
    </row>
    <row r="19" spans="1:12" s="2" customFormat="1" ht="15.75" x14ac:dyDescent="0.25">
      <c r="A19" s="19" t="s">
        <v>21</v>
      </c>
      <c r="B19" s="56">
        <v>22</v>
      </c>
      <c r="C19" s="56">
        <v>3</v>
      </c>
      <c r="D19" s="56">
        <v>13.6</v>
      </c>
      <c r="E19" s="56">
        <v>100</v>
      </c>
      <c r="F19" s="56">
        <v>22</v>
      </c>
      <c r="G19" s="56">
        <v>148</v>
      </c>
      <c r="H19" s="56">
        <v>1826</v>
      </c>
      <c r="I19" s="56">
        <v>1710</v>
      </c>
      <c r="J19" s="56">
        <v>93.6</v>
      </c>
      <c r="K19" s="73"/>
      <c r="L19" s="77"/>
    </row>
    <row r="20" spans="1:12" s="11" customFormat="1" ht="15.75" x14ac:dyDescent="0.25">
      <c r="A20" s="3" t="s">
        <v>20</v>
      </c>
      <c r="B20" s="58">
        <v>25</v>
      </c>
      <c r="C20" s="58">
        <v>0</v>
      </c>
      <c r="D20" s="83">
        <v>0</v>
      </c>
      <c r="E20" s="58">
        <v>97.73</v>
      </c>
      <c r="F20" s="58">
        <v>12.5</v>
      </c>
      <c r="G20" s="58">
        <v>148</v>
      </c>
      <c r="H20" s="58">
        <v>1850</v>
      </c>
      <c r="I20" s="58">
        <v>1850</v>
      </c>
      <c r="J20" s="58">
        <v>100</v>
      </c>
      <c r="K20" s="29"/>
    </row>
    <row r="21" spans="1:12" s="1" customFormat="1" ht="15.75" x14ac:dyDescent="0.25">
      <c r="A21" s="12"/>
      <c r="B21" s="15"/>
      <c r="C21" s="15"/>
      <c r="D21" s="15"/>
      <c r="E21" s="15"/>
      <c r="F21" s="18"/>
      <c r="G21" s="15"/>
      <c r="H21" s="15"/>
      <c r="I21" s="15"/>
      <c r="J21" s="18"/>
      <c r="L21" s="78"/>
    </row>
    <row r="22" spans="1:12" s="4" customFormat="1" ht="15.75" x14ac:dyDescent="0.25">
      <c r="A22" s="3" t="s">
        <v>17</v>
      </c>
      <c r="B22" s="16">
        <f>B20+B19+B18</f>
        <v>72</v>
      </c>
      <c r="C22" s="16">
        <f>C20+C19+C18</f>
        <v>3</v>
      </c>
      <c r="D22" s="20">
        <f>C22*100/B22</f>
        <v>4.166666666666667</v>
      </c>
      <c r="E22" s="20">
        <f>288.55/3</f>
        <v>96.183333333333337</v>
      </c>
      <c r="F22" s="17">
        <f>H22/G22</f>
        <v>12.445945945945946</v>
      </c>
      <c r="G22" s="16">
        <f>G20+G19+G18+G21</f>
        <v>444</v>
      </c>
      <c r="H22" s="16">
        <f>H20+H19+H18+H21</f>
        <v>5526</v>
      </c>
      <c r="I22" s="16">
        <f>I20+I19+I18+I21</f>
        <v>5410</v>
      </c>
      <c r="J22" s="14">
        <f>I22*100/H22</f>
        <v>97.90083242851972</v>
      </c>
      <c r="L22" s="79"/>
    </row>
    <row r="23" spans="1:12" s="2" customFormat="1" x14ac:dyDescent="0.25">
      <c r="A23" s="142" t="s">
        <v>22</v>
      </c>
      <c r="B23" s="143"/>
      <c r="C23" s="143"/>
      <c r="D23" s="143"/>
      <c r="E23" s="143"/>
      <c r="F23" s="143"/>
      <c r="G23" s="143"/>
      <c r="H23" s="143"/>
      <c r="I23" s="143"/>
      <c r="J23" s="144"/>
      <c r="L23" s="77"/>
    </row>
    <row r="24" spans="1:12" s="33" customFormat="1" ht="15.75" x14ac:dyDescent="0.25">
      <c r="A24" s="68" t="s">
        <v>39</v>
      </c>
      <c r="B24" s="65">
        <v>20</v>
      </c>
      <c r="C24" s="65">
        <v>2</v>
      </c>
      <c r="D24" s="65">
        <v>10</v>
      </c>
      <c r="E24" s="65">
        <v>100</v>
      </c>
      <c r="F24" s="65">
        <v>20</v>
      </c>
      <c r="G24" s="65">
        <v>20</v>
      </c>
      <c r="H24" s="65">
        <v>204</v>
      </c>
      <c r="I24" s="65">
        <v>204</v>
      </c>
      <c r="J24" s="65">
        <v>100</v>
      </c>
      <c r="L24" s="80"/>
    </row>
    <row r="25" spans="1:12" s="72" customFormat="1" ht="15.75" x14ac:dyDescent="0.25">
      <c r="A25" s="70" t="s">
        <v>23</v>
      </c>
      <c r="B25" s="56">
        <v>31</v>
      </c>
      <c r="C25" s="56">
        <v>4</v>
      </c>
      <c r="D25" s="56">
        <v>12.9</v>
      </c>
      <c r="E25" s="56">
        <v>100</v>
      </c>
      <c r="F25" s="56">
        <v>31</v>
      </c>
      <c r="G25" s="56">
        <v>114</v>
      </c>
      <c r="H25" s="56">
        <v>1184</v>
      </c>
      <c r="I25" s="56">
        <v>1184</v>
      </c>
      <c r="J25" s="56">
        <v>100</v>
      </c>
    </row>
    <row r="26" spans="1:12" ht="15.75" x14ac:dyDescent="0.25">
      <c r="A26" s="69" t="s">
        <v>24</v>
      </c>
      <c r="B26" s="58">
        <v>28</v>
      </c>
      <c r="C26" s="58">
        <v>3</v>
      </c>
      <c r="D26" s="58">
        <v>10.7</v>
      </c>
      <c r="E26" s="58">
        <v>95.6</v>
      </c>
      <c r="F26" s="58">
        <v>28</v>
      </c>
      <c r="G26" s="67">
        <v>120</v>
      </c>
      <c r="H26" s="58">
        <v>800</v>
      </c>
      <c r="I26" s="58">
        <v>800</v>
      </c>
      <c r="J26" s="58">
        <v>100</v>
      </c>
      <c r="K26" s="74"/>
      <c r="L26" s="78"/>
    </row>
    <row r="27" spans="1:12" s="9" customFormat="1" ht="15.75" x14ac:dyDescent="0.25">
      <c r="A27" s="3" t="s">
        <v>25</v>
      </c>
      <c r="B27" s="61">
        <v>22</v>
      </c>
      <c r="C27" s="61">
        <v>3</v>
      </c>
      <c r="D27" s="61">
        <v>13.6</v>
      </c>
      <c r="E27" s="61">
        <v>96.3</v>
      </c>
      <c r="F27" s="61">
        <v>22</v>
      </c>
      <c r="G27" s="61">
        <v>98</v>
      </c>
      <c r="H27" s="61">
        <v>1076</v>
      </c>
      <c r="I27" s="61">
        <v>1076</v>
      </c>
      <c r="J27" s="61">
        <v>100</v>
      </c>
      <c r="K27" s="25"/>
      <c r="L27" s="11"/>
    </row>
    <row r="28" spans="1:12" s="8" customFormat="1" ht="15.75" x14ac:dyDescent="0.25">
      <c r="A28" s="12" t="s">
        <v>26</v>
      </c>
      <c r="B28" s="60">
        <v>10</v>
      </c>
      <c r="C28" s="60">
        <v>5</v>
      </c>
      <c r="D28" s="60">
        <v>50</v>
      </c>
      <c r="E28" s="60">
        <v>0</v>
      </c>
      <c r="F28" s="60">
        <v>9.9600000000000009</v>
      </c>
      <c r="G28" s="60">
        <v>52</v>
      </c>
      <c r="H28" s="60">
        <v>518</v>
      </c>
      <c r="I28" s="60">
        <v>516</v>
      </c>
      <c r="J28" s="60">
        <v>99.6</v>
      </c>
      <c r="K28" s="25"/>
      <c r="L28" s="81"/>
    </row>
    <row r="29" spans="1:12" s="33" customFormat="1" ht="15.75" x14ac:dyDescent="0.25">
      <c r="A29" s="3" t="s">
        <v>29</v>
      </c>
      <c r="B29" s="56">
        <v>11</v>
      </c>
      <c r="C29" s="56">
        <v>1</v>
      </c>
      <c r="D29" s="56">
        <v>9.09</v>
      </c>
      <c r="E29" s="56">
        <v>100</v>
      </c>
      <c r="F29" s="56">
        <v>11</v>
      </c>
      <c r="G29" s="56">
        <v>68</v>
      </c>
      <c r="H29" s="56">
        <v>748</v>
      </c>
      <c r="I29" s="56">
        <v>748</v>
      </c>
      <c r="J29" s="56">
        <v>100</v>
      </c>
      <c r="K29" s="63"/>
      <c r="L29" s="80"/>
    </row>
    <row r="30" spans="1:12" ht="15.75" x14ac:dyDescent="0.25">
      <c r="A30" s="3" t="s">
        <v>27</v>
      </c>
      <c r="B30" s="58">
        <v>48</v>
      </c>
      <c r="C30" s="58">
        <v>10</v>
      </c>
      <c r="D30" s="58">
        <v>20.8</v>
      </c>
      <c r="E30" s="58">
        <v>0</v>
      </c>
      <c r="F30" s="58">
        <v>48</v>
      </c>
      <c r="G30" s="58">
        <v>151</v>
      </c>
      <c r="H30" s="58">
        <v>1395</v>
      </c>
      <c r="I30" s="58">
        <v>1395</v>
      </c>
      <c r="J30" s="58">
        <v>100</v>
      </c>
      <c r="K30" s="75"/>
      <c r="L30" s="78"/>
    </row>
    <row r="31" spans="1:12" s="1" customFormat="1" ht="15.75" x14ac:dyDescent="0.25">
      <c r="A31" s="3" t="s">
        <v>35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L31" s="78"/>
    </row>
    <row r="32" spans="1:12" s="1" customFormat="1" ht="15.75" x14ac:dyDescent="0.25">
      <c r="A32" s="3" t="s">
        <v>36</v>
      </c>
      <c r="B32" s="59">
        <v>74</v>
      </c>
      <c r="C32" s="59">
        <v>13</v>
      </c>
      <c r="D32" s="59">
        <v>17.57</v>
      </c>
      <c r="E32" s="59">
        <v>0</v>
      </c>
      <c r="F32" s="59">
        <v>9.41</v>
      </c>
      <c r="G32" s="59">
        <v>122</v>
      </c>
      <c r="H32" s="59">
        <v>1148</v>
      </c>
      <c r="I32" s="59">
        <v>1140</v>
      </c>
      <c r="J32" s="59">
        <v>99</v>
      </c>
      <c r="K32" s="76"/>
      <c r="L32" s="78"/>
    </row>
    <row r="33" spans="1:14" s="1" customFormat="1" x14ac:dyDescent="0.25">
      <c r="A33" s="13" t="s">
        <v>40</v>
      </c>
      <c r="B33" s="37">
        <v>0</v>
      </c>
      <c r="C33" s="37">
        <v>0</v>
      </c>
      <c r="D33" s="37">
        <v>0</v>
      </c>
      <c r="E33" s="37">
        <v>0</v>
      </c>
      <c r="F33" s="38">
        <v>35</v>
      </c>
      <c r="G33" s="37">
        <v>20</v>
      </c>
      <c r="H33" s="37">
        <v>700</v>
      </c>
      <c r="I33" s="37">
        <v>700</v>
      </c>
      <c r="J33" s="38">
        <v>100</v>
      </c>
    </row>
    <row r="34" spans="1:14" s="4" customFormat="1" ht="15.75" x14ac:dyDescent="0.25">
      <c r="A34" s="3" t="s">
        <v>28</v>
      </c>
      <c r="B34" s="16">
        <f>B33+B32+B31+B30+B29+B28+B27+B26+B25</f>
        <v>224</v>
      </c>
      <c r="C34" s="16">
        <f>C33+C32+C31+C30+C29+C28+C27+C26+C25</f>
        <v>39</v>
      </c>
      <c r="D34" s="14">
        <f>C34*10/B34</f>
        <v>1.7410714285714286</v>
      </c>
      <c r="E34" s="14">
        <f>387.28/4</f>
        <v>96.82</v>
      </c>
      <c r="F34" s="17">
        <f>H34/G34</f>
        <v>10.159731543624162</v>
      </c>
      <c r="G34" s="16">
        <f>G33+G32+G31+G30+G29+G28+G27+G26+G25</f>
        <v>745</v>
      </c>
      <c r="H34" s="16">
        <f>H33+H32+H31+H30+H29+H28+H27+H26+H25</f>
        <v>7569</v>
      </c>
      <c r="I34" s="16">
        <f>I33+I32+I31+I30+I29+I28+I27+I26+I25</f>
        <v>7559</v>
      </c>
      <c r="J34" s="14">
        <f>I34*100/H34</f>
        <v>99.867882150878586</v>
      </c>
    </row>
    <row r="35" spans="1:14" x14ac:dyDescent="0.25">
      <c r="A35" s="142" t="s">
        <v>30</v>
      </c>
      <c r="B35" s="143"/>
      <c r="C35" s="143"/>
      <c r="D35" s="143"/>
      <c r="E35" s="143"/>
      <c r="F35" s="143"/>
      <c r="G35" s="143"/>
      <c r="H35" s="143"/>
      <c r="I35" s="143"/>
      <c r="J35" s="144"/>
      <c r="N35" s="1"/>
    </row>
    <row r="36" spans="1:14" s="9" customFormat="1" ht="15.75" x14ac:dyDescent="0.25">
      <c r="A36" s="31" t="s">
        <v>37</v>
      </c>
      <c r="B36" s="65">
        <v>58</v>
      </c>
      <c r="C36" s="65">
        <v>5</v>
      </c>
      <c r="D36" s="65">
        <v>8.6</v>
      </c>
      <c r="E36" s="65">
        <v>95</v>
      </c>
      <c r="F36" s="65">
        <v>58</v>
      </c>
      <c r="G36" s="65">
        <v>74</v>
      </c>
      <c r="H36" s="65">
        <v>716</v>
      </c>
      <c r="I36" s="65">
        <v>713</v>
      </c>
      <c r="J36" s="65">
        <v>99.6</v>
      </c>
    </row>
    <row r="37" spans="1:14" s="26" customFormat="1" ht="15.75" x14ac:dyDescent="0.25">
      <c r="A37" s="21" t="s">
        <v>31</v>
      </c>
      <c r="B37" s="60">
        <v>46</v>
      </c>
      <c r="C37" s="60">
        <v>2</v>
      </c>
      <c r="D37" s="60">
        <v>4.3</v>
      </c>
      <c r="E37" s="60">
        <v>95</v>
      </c>
      <c r="F37" s="60">
        <v>45</v>
      </c>
      <c r="G37" s="60">
        <v>85</v>
      </c>
      <c r="H37" s="60">
        <v>976</v>
      </c>
      <c r="I37" s="60">
        <v>973</v>
      </c>
      <c r="J37" s="60">
        <v>99.7</v>
      </c>
    </row>
    <row r="38" spans="1:14" s="10" customFormat="1" ht="15.75" x14ac:dyDescent="0.25">
      <c r="A38" s="22" t="s">
        <v>32</v>
      </c>
      <c r="B38" s="56">
        <v>21</v>
      </c>
      <c r="C38" s="56">
        <v>0</v>
      </c>
      <c r="D38" s="56">
        <v>0</v>
      </c>
      <c r="E38" s="56">
        <v>98.3</v>
      </c>
      <c r="F38" s="56">
        <v>21</v>
      </c>
      <c r="G38" s="56">
        <v>100</v>
      </c>
      <c r="H38" s="56">
        <v>1032</v>
      </c>
      <c r="I38" s="56">
        <v>1026</v>
      </c>
      <c r="J38" s="56">
        <v>99.4</v>
      </c>
      <c r="K38" s="30"/>
    </row>
    <row r="39" spans="1:14" ht="15.75" x14ac:dyDescent="0.25">
      <c r="A39" s="3" t="s">
        <v>35</v>
      </c>
      <c r="B39" s="62">
        <v>10</v>
      </c>
      <c r="C39" s="62">
        <v>3</v>
      </c>
      <c r="D39" s="62">
        <v>30</v>
      </c>
      <c r="E39" s="62">
        <v>0</v>
      </c>
      <c r="F39" s="62">
        <v>10.42</v>
      </c>
      <c r="G39" s="62">
        <v>48</v>
      </c>
      <c r="H39" s="62">
        <v>500</v>
      </c>
      <c r="I39" s="62">
        <v>496</v>
      </c>
      <c r="J39" s="62">
        <v>99</v>
      </c>
      <c r="L39" s="9"/>
    </row>
    <row r="40" spans="1:14" s="1" customFormat="1" ht="15.75" x14ac:dyDescent="0.25">
      <c r="A40" s="21"/>
      <c r="B40" s="51"/>
      <c r="C40" s="53"/>
      <c r="D40" s="53"/>
      <c r="E40" s="53"/>
      <c r="F40" s="53"/>
      <c r="G40" s="53"/>
      <c r="H40" s="53"/>
      <c r="I40" s="53"/>
      <c r="J40" s="53"/>
    </row>
    <row r="41" spans="1:14" s="4" customFormat="1" ht="15.75" x14ac:dyDescent="0.25">
      <c r="A41" s="21" t="s">
        <v>17</v>
      </c>
      <c r="B41" s="23">
        <f>B39+B38+B37</f>
        <v>77</v>
      </c>
      <c r="C41" s="23">
        <f>C39+C38+C37</f>
        <v>5</v>
      </c>
      <c r="D41" s="24">
        <f>C41*100/B41</f>
        <v>6.4935064935064934</v>
      </c>
      <c r="E41" s="24">
        <f>195.17/2</f>
        <v>97.584999999999994</v>
      </c>
      <c r="F41" s="52">
        <f>H41/G41</f>
        <v>10.763948497854077</v>
      </c>
      <c r="G41" s="23">
        <f>G39+G38+G37</f>
        <v>233</v>
      </c>
      <c r="H41" s="23">
        <f>H39+H38+H37+H40</f>
        <v>2508</v>
      </c>
      <c r="I41" s="23">
        <f>I39+I38+I37+I40</f>
        <v>2495</v>
      </c>
      <c r="J41" s="24">
        <f>I41*100/H41</f>
        <v>99.481658692185007</v>
      </c>
    </row>
    <row r="42" spans="1:14" s="41" customFormat="1" ht="15.75" x14ac:dyDescent="0.25">
      <c r="A42" s="39" t="s">
        <v>41</v>
      </c>
      <c r="B42" s="40">
        <f t="shared" ref="B42:I42" si="0">B36+B24+B12</f>
        <v>98</v>
      </c>
      <c r="C42" s="40">
        <f t="shared" si="0"/>
        <v>7</v>
      </c>
      <c r="D42" s="40">
        <f t="shared" si="0"/>
        <v>18.600000000000001</v>
      </c>
      <c r="E42" s="40">
        <f t="shared" si="0"/>
        <v>291.5</v>
      </c>
      <c r="F42" s="40">
        <f t="shared" si="0"/>
        <v>98</v>
      </c>
      <c r="G42" s="40">
        <f t="shared" si="0"/>
        <v>120</v>
      </c>
      <c r="H42" s="40">
        <f t="shared" si="0"/>
        <v>1180</v>
      </c>
      <c r="I42" s="40">
        <f t="shared" si="0"/>
        <v>1177</v>
      </c>
      <c r="J42" s="71">
        <f>I42*100/H42</f>
        <v>99.745762711864401</v>
      </c>
    </row>
    <row r="43" spans="1:14" s="45" customFormat="1" ht="15.75" x14ac:dyDescent="0.25">
      <c r="A43" s="42" t="s">
        <v>42</v>
      </c>
      <c r="B43" s="43">
        <f>B41+B34+B22+B16</f>
        <v>527</v>
      </c>
      <c r="C43" s="43">
        <f>C41+C34+C22+C16</f>
        <v>83</v>
      </c>
      <c r="D43" s="44">
        <f>C43*100/B43</f>
        <v>15.749525616698293</v>
      </c>
      <c r="E43" s="44">
        <f>(E41+E34+E22+E16)/4</f>
        <v>96.962083333333325</v>
      </c>
      <c r="F43" s="7">
        <f>H43/G43</f>
        <v>11.250376317109884</v>
      </c>
      <c r="G43" s="43">
        <f>G41+G34+G22+G16</f>
        <v>1993</v>
      </c>
      <c r="H43" s="43">
        <f>H41+H34+H22+H16</f>
        <v>22422</v>
      </c>
      <c r="I43" s="43">
        <f>I41+I34+I22+I16</f>
        <v>22281</v>
      </c>
      <c r="J43" s="44">
        <f>I43*100/H43</f>
        <v>99.371153331549365</v>
      </c>
    </row>
    <row r="44" spans="1:14" s="45" customFormat="1" x14ac:dyDescent="0.25">
      <c r="A44" s="46"/>
      <c r="B44" s="47"/>
      <c r="C44" s="47"/>
      <c r="D44" s="47"/>
      <c r="E44" s="47"/>
      <c r="F44" s="48"/>
      <c r="G44" s="49"/>
      <c r="H44" s="50"/>
      <c r="I44" s="50"/>
      <c r="J44" s="48"/>
    </row>
    <row r="45" spans="1:14" s="45" customFormat="1" ht="15.75" x14ac:dyDescent="0.25">
      <c r="A45" s="46" t="s">
        <v>33</v>
      </c>
      <c r="B45" s="43">
        <f>B43+B42</f>
        <v>625</v>
      </c>
      <c r="C45" s="43">
        <f>C43+C42</f>
        <v>90</v>
      </c>
      <c r="D45" s="44">
        <f>C45*100/B45</f>
        <v>14.4</v>
      </c>
      <c r="E45" s="44">
        <v>97</v>
      </c>
      <c r="F45" s="7">
        <f>H45/G45</f>
        <v>11.169900615238996</v>
      </c>
      <c r="G45" s="43">
        <f>G43+G42</f>
        <v>2113</v>
      </c>
      <c r="H45" s="43">
        <f>H43+H42</f>
        <v>23602</v>
      </c>
      <c r="I45" s="43">
        <f>I43+I42</f>
        <v>23458</v>
      </c>
      <c r="J45" s="44">
        <f>I45*100/H45</f>
        <v>99.389882213371749</v>
      </c>
    </row>
  </sheetData>
  <mergeCells count="15">
    <mergeCell ref="A1:J1"/>
    <mergeCell ref="A23:J23"/>
    <mergeCell ref="A35:J35"/>
    <mergeCell ref="A17:J17"/>
    <mergeCell ref="F3:F6"/>
    <mergeCell ref="G3:G6"/>
    <mergeCell ref="A7:J7"/>
    <mergeCell ref="A2:A6"/>
    <mergeCell ref="B2:D2"/>
    <mergeCell ref="F2:J2"/>
    <mergeCell ref="D3:D6"/>
    <mergeCell ref="E3:E6"/>
    <mergeCell ref="H3:J5"/>
    <mergeCell ref="B3:B6"/>
    <mergeCell ref="C3:C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topLeftCell="A28" workbookViewId="0">
      <selection activeCell="H49" sqref="H49"/>
    </sheetView>
  </sheetViews>
  <sheetFormatPr defaultRowHeight="15" x14ac:dyDescent="0.25"/>
  <cols>
    <col min="1" max="1" width="23.85546875" customWidth="1"/>
  </cols>
  <sheetData>
    <row r="1" spans="1:20" ht="15.75" x14ac:dyDescent="0.25">
      <c r="A1" s="141" t="s">
        <v>44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20" ht="58.5" x14ac:dyDescent="0.25">
      <c r="A2" s="152"/>
      <c r="B2" s="153" t="s">
        <v>0</v>
      </c>
      <c r="C2" s="154"/>
      <c r="D2" s="155"/>
      <c r="E2" s="55" t="s">
        <v>1</v>
      </c>
      <c r="F2" s="153" t="s">
        <v>2</v>
      </c>
      <c r="G2" s="154"/>
      <c r="H2" s="154"/>
      <c r="I2" s="154"/>
      <c r="J2" s="155"/>
    </row>
    <row r="3" spans="1:20" x14ac:dyDescent="0.25">
      <c r="A3" s="152"/>
      <c r="B3" s="146" t="s">
        <v>7</v>
      </c>
      <c r="C3" s="146" t="s">
        <v>8</v>
      </c>
      <c r="D3" s="156" t="s">
        <v>3</v>
      </c>
      <c r="E3" s="157" t="s">
        <v>3</v>
      </c>
      <c r="F3" s="146" t="s">
        <v>10</v>
      </c>
      <c r="G3" s="146" t="s">
        <v>9</v>
      </c>
      <c r="H3" s="157" t="s">
        <v>4</v>
      </c>
      <c r="I3" s="157"/>
      <c r="J3" s="157"/>
    </row>
    <row r="4" spans="1:20" x14ac:dyDescent="0.25">
      <c r="A4" s="152"/>
      <c r="B4" s="158"/>
      <c r="C4" s="147"/>
      <c r="D4" s="156"/>
      <c r="E4" s="157"/>
      <c r="F4" s="147"/>
      <c r="G4" s="147"/>
      <c r="H4" s="157"/>
      <c r="I4" s="157"/>
      <c r="J4" s="157"/>
    </row>
    <row r="5" spans="1:20" x14ac:dyDescent="0.25">
      <c r="A5" s="152"/>
      <c r="B5" s="158"/>
      <c r="C5" s="147"/>
      <c r="D5" s="156"/>
      <c r="E5" s="157"/>
      <c r="F5" s="147"/>
      <c r="G5" s="147"/>
      <c r="H5" s="157"/>
      <c r="I5" s="157"/>
      <c r="J5" s="157"/>
    </row>
    <row r="6" spans="1:20" x14ac:dyDescent="0.25">
      <c r="A6" s="152"/>
      <c r="B6" s="159"/>
      <c r="C6" s="148"/>
      <c r="D6" s="156"/>
      <c r="E6" s="157"/>
      <c r="F6" s="148"/>
      <c r="G6" s="148"/>
      <c r="H6" s="54" t="s">
        <v>5</v>
      </c>
      <c r="I6" s="54" t="s">
        <v>6</v>
      </c>
      <c r="J6" s="54" t="s">
        <v>3</v>
      </c>
    </row>
    <row r="7" spans="1:20" s="100" customFormat="1" ht="15.75" x14ac:dyDescent="0.25">
      <c r="A7" s="160" t="s">
        <v>11</v>
      </c>
      <c r="B7" s="161"/>
      <c r="C7" s="161"/>
      <c r="D7" s="161"/>
      <c r="E7" s="161"/>
      <c r="F7" s="161"/>
      <c r="G7" s="161"/>
      <c r="H7" s="161"/>
      <c r="I7" s="161"/>
      <c r="J7" s="162"/>
    </row>
    <row r="8" spans="1:20" s="100" customFormat="1" ht="15.75" x14ac:dyDescent="0.25">
      <c r="A8" s="101" t="s">
        <v>12</v>
      </c>
      <c r="B8" s="102">
        <v>47</v>
      </c>
      <c r="C8" s="102">
        <v>22</v>
      </c>
      <c r="D8" s="102">
        <v>46.8</v>
      </c>
      <c r="E8" s="102">
        <v>100</v>
      </c>
      <c r="F8" s="102">
        <v>11.5</v>
      </c>
      <c r="G8" s="102">
        <v>286</v>
      </c>
      <c r="H8" s="102">
        <v>3290</v>
      </c>
      <c r="I8" s="102">
        <v>3056</v>
      </c>
      <c r="J8" s="102">
        <v>92.88</v>
      </c>
    </row>
    <row r="9" spans="1:20" s="100" customFormat="1" ht="15.75" x14ac:dyDescent="0.25">
      <c r="A9" s="101" t="s">
        <v>13</v>
      </c>
      <c r="B9" s="102">
        <v>25</v>
      </c>
      <c r="C9" s="102">
        <v>10</v>
      </c>
      <c r="D9" s="102">
        <v>76.92</v>
      </c>
      <c r="E9" s="102">
        <v>98.7</v>
      </c>
      <c r="F9" s="102">
        <v>13</v>
      </c>
      <c r="G9" s="102">
        <v>144</v>
      </c>
      <c r="H9" s="102">
        <v>1780</v>
      </c>
      <c r="I9" s="102">
        <v>1654</v>
      </c>
      <c r="J9" s="102">
        <v>92.92</v>
      </c>
    </row>
    <row r="10" spans="1:20" s="100" customFormat="1" ht="15.75" x14ac:dyDescent="0.25">
      <c r="A10" s="101" t="s">
        <v>34</v>
      </c>
      <c r="B10" s="102">
        <v>72</v>
      </c>
      <c r="C10" s="102">
        <v>14</v>
      </c>
      <c r="D10" s="102">
        <v>19.440000000000001</v>
      </c>
      <c r="E10" s="102">
        <v>95</v>
      </c>
      <c r="F10" s="102">
        <v>10.36</v>
      </c>
      <c r="G10" s="102">
        <v>180</v>
      </c>
      <c r="H10" s="102">
        <v>1864</v>
      </c>
      <c r="I10" s="102">
        <v>1792</v>
      </c>
      <c r="J10" s="102">
        <v>96.14</v>
      </c>
    </row>
    <row r="11" spans="1:20" s="100" customFormat="1" ht="15.75" x14ac:dyDescent="0.25">
      <c r="A11" s="101" t="s">
        <v>14</v>
      </c>
      <c r="B11" s="103">
        <v>55</v>
      </c>
      <c r="C11" s="103">
        <v>20</v>
      </c>
      <c r="D11" s="103">
        <v>36.36</v>
      </c>
      <c r="E11" s="103">
        <v>97.15</v>
      </c>
      <c r="F11" s="103">
        <v>10.73</v>
      </c>
      <c r="G11" s="103">
        <v>302</v>
      </c>
      <c r="H11" s="103">
        <v>3240</v>
      </c>
      <c r="I11" s="103">
        <v>3098</v>
      </c>
      <c r="J11" s="103">
        <v>95.62</v>
      </c>
    </row>
    <row r="12" spans="1:20" s="9" customFormat="1" ht="15.75" x14ac:dyDescent="0.25">
      <c r="A12" s="32" t="s">
        <v>38</v>
      </c>
      <c r="B12" s="53">
        <v>20</v>
      </c>
      <c r="C12" s="53">
        <v>0</v>
      </c>
      <c r="D12" s="53">
        <v>0</v>
      </c>
      <c r="E12" s="53">
        <v>96.5</v>
      </c>
      <c r="F12" s="66">
        <v>10</v>
      </c>
      <c r="G12" s="66">
        <v>32</v>
      </c>
      <c r="H12" s="66">
        <v>320</v>
      </c>
      <c r="I12" s="66">
        <v>320</v>
      </c>
      <c r="J12" s="66">
        <v>100</v>
      </c>
    </row>
    <row r="13" spans="1:20" s="100" customFormat="1" ht="15.75" x14ac:dyDescent="0.25">
      <c r="A13" s="101" t="s">
        <v>15</v>
      </c>
      <c r="B13" s="105">
        <v>66</v>
      </c>
      <c r="C13" s="105">
        <v>22</v>
      </c>
      <c r="D13" s="105">
        <v>30.9</v>
      </c>
      <c r="E13" s="105">
        <v>96.5</v>
      </c>
      <c r="F13" s="105">
        <v>66</v>
      </c>
      <c r="G13" s="105">
        <v>330</v>
      </c>
      <c r="H13" s="105">
        <v>3628</v>
      </c>
      <c r="I13" s="105">
        <v>3297</v>
      </c>
      <c r="J13" s="105">
        <v>90.87</v>
      </c>
    </row>
    <row r="14" spans="1:20" s="100" customFormat="1" ht="15.75" x14ac:dyDescent="0.25">
      <c r="A14" s="104" t="s">
        <v>16</v>
      </c>
      <c r="B14" s="102">
        <v>74</v>
      </c>
      <c r="C14" s="102">
        <v>36</v>
      </c>
      <c r="D14" s="102">
        <v>48.64</v>
      </c>
      <c r="E14" s="102">
        <v>100</v>
      </c>
      <c r="F14" s="102">
        <v>12.23</v>
      </c>
      <c r="G14" s="102">
        <v>432</v>
      </c>
      <c r="H14" s="102">
        <v>5284</v>
      </c>
      <c r="I14" s="102">
        <v>4918</v>
      </c>
      <c r="J14" s="102">
        <v>93.07</v>
      </c>
    </row>
    <row r="15" spans="1:20" s="100" customFormat="1" x14ac:dyDescent="0.25">
      <c r="A15" s="106" t="s">
        <v>40</v>
      </c>
      <c r="B15" s="107">
        <v>0</v>
      </c>
      <c r="C15" s="107">
        <v>0</v>
      </c>
      <c r="D15" s="107">
        <v>0</v>
      </c>
      <c r="E15" s="107">
        <v>0</v>
      </c>
      <c r="F15" s="108">
        <v>35</v>
      </c>
      <c r="G15" s="107">
        <v>20</v>
      </c>
      <c r="H15" s="107">
        <v>700</v>
      </c>
      <c r="I15" s="107">
        <v>700</v>
      </c>
      <c r="J15" s="108">
        <v>100</v>
      </c>
    </row>
    <row r="16" spans="1:20" s="100" customFormat="1" ht="15.75" x14ac:dyDescent="0.25">
      <c r="A16" s="101" t="s">
        <v>17</v>
      </c>
      <c r="B16" s="109">
        <f>B14+B13+B11+B10+B9+B8</f>
        <v>339</v>
      </c>
      <c r="C16" s="109">
        <f>C14+C13+C11+C10+C9+C8</f>
        <v>124</v>
      </c>
      <c r="D16" s="110">
        <f>C16*100/B16</f>
        <v>36.578171091445427</v>
      </c>
      <c r="E16" s="110">
        <f>583.56/6</f>
        <v>97.259999999999991</v>
      </c>
      <c r="F16" s="111">
        <f>H16/G16</f>
        <v>11.819593787335723</v>
      </c>
      <c r="G16" s="109">
        <f>G14+G13+G11+G10+G9+G8</f>
        <v>1674</v>
      </c>
      <c r="H16" s="109">
        <f>H14+H13+H11+H10+H9+H8+H15</f>
        <v>19786</v>
      </c>
      <c r="I16" s="109">
        <f>I14+I13+I11+I10+I9+I8+I15</f>
        <v>18515</v>
      </c>
      <c r="J16" s="110">
        <f>I16*100/H16</f>
        <v>93.576266046699686</v>
      </c>
      <c r="L16" s="112"/>
      <c r="M16" s="112"/>
      <c r="N16" s="112"/>
      <c r="O16" s="112"/>
      <c r="P16" s="112"/>
      <c r="Q16" s="112"/>
      <c r="R16" s="112"/>
      <c r="S16" s="112"/>
      <c r="T16" s="112"/>
    </row>
    <row r="17" spans="1:20" s="113" customFormat="1" x14ac:dyDescent="0.25">
      <c r="A17" s="163" t="s">
        <v>18</v>
      </c>
      <c r="B17" s="164"/>
      <c r="C17" s="164"/>
      <c r="D17" s="164"/>
      <c r="E17" s="164"/>
      <c r="F17" s="164"/>
      <c r="G17" s="164"/>
      <c r="H17" s="164"/>
      <c r="I17" s="164"/>
      <c r="J17" s="165"/>
    </row>
    <row r="18" spans="1:20" s="113" customFormat="1" ht="15.75" x14ac:dyDescent="0.25">
      <c r="A18" s="114" t="s">
        <v>19</v>
      </c>
      <c r="B18" s="115">
        <v>51</v>
      </c>
      <c r="C18" s="115">
        <v>15</v>
      </c>
      <c r="D18" s="115">
        <v>29.41</v>
      </c>
      <c r="E18" s="115">
        <v>93</v>
      </c>
      <c r="F18" s="115">
        <v>12.72</v>
      </c>
      <c r="G18" s="115">
        <v>404</v>
      </c>
      <c r="H18" s="115">
        <v>5140</v>
      </c>
      <c r="I18" s="115">
        <v>4956</v>
      </c>
      <c r="J18" s="115">
        <v>96.42</v>
      </c>
    </row>
    <row r="19" spans="1:20" s="113" customFormat="1" ht="15.75" x14ac:dyDescent="0.25">
      <c r="A19" s="116" t="s">
        <v>21</v>
      </c>
      <c r="B19" s="117">
        <v>46</v>
      </c>
      <c r="C19" s="117">
        <v>3</v>
      </c>
      <c r="D19" s="117">
        <v>6.5</v>
      </c>
      <c r="E19" s="117">
        <v>100</v>
      </c>
      <c r="F19" s="117">
        <v>12.8</v>
      </c>
      <c r="G19" s="117">
        <v>424</v>
      </c>
      <c r="H19" s="117">
        <v>5543</v>
      </c>
      <c r="I19" s="117">
        <v>5210</v>
      </c>
      <c r="J19" s="117">
        <v>94</v>
      </c>
    </row>
    <row r="20" spans="1:20" s="113" customFormat="1" ht="15.75" x14ac:dyDescent="0.25">
      <c r="A20" s="114" t="s">
        <v>20</v>
      </c>
      <c r="B20" s="118">
        <v>46</v>
      </c>
      <c r="C20" s="118">
        <v>0</v>
      </c>
      <c r="D20" s="119">
        <v>0</v>
      </c>
      <c r="E20" s="118">
        <v>97.73</v>
      </c>
      <c r="F20" s="118">
        <v>11.51</v>
      </c>
      <c r="G20" s="118">
        <v>288</v>
      </c>
      <c r="H20" s="118">
        <v>3317</v>
      </c>
      <c r="I20" s="118">
        <v>3147</v>
      </c>
      <c r="J20" s="118">
        <v>94.87</v>
      </c>
    </row>
    <row r="21" spans="1:20" s="113" customFormat="1" ht="15.75" x14ac:dyDescent="0.25">
      <c r="A21" s="120"/>
      <c r="B21" s="121"/>
      <c r="C21" s="121"/>
      <c r="D21" s="121"/>
      <c r="E21" s="121"/>
      <c r="F21" s="122"/>
      <c r="G21" s="121"/>
      <c r="H21" s="121"/>
      <c r="I21" s="121"/>
      <c r="J21" s="122"/>
    </row>
    <row r="22" spans="1:20" s="113" customFormat="1" ht="15.75" x14ac:dyDescent="0.25">
      <c r="A22" s="114" t="s">
        <v>17</v>
      </c>
      <c r="B22" s="123">
        <f>B20+B19+B18</f>
        <v>143</v>
      </c>
      <c r="C22" s="123">
        <f>C20+C19+C18</f>
        <v>18</v>
      </c>
      <c r="D22" s="124">
        <f>C22*100/143</f>
        <v>12.587412587412587</v>
      </c>
      <c r="E22" s="124">
        <f>288.55/3</f>
        <v>96.183333333333337</v>
      </c>
      <c r="F22" s="125">
        <f>H22/G22</f>
        <v>12.544802867383513</v>
      </c>
      <c r="G22" s="123">
        <f>G20+G19+G18+G21</f>
        <v>1116</v>
      </c>
      <c r="H22" s="123">
        <f>H20+H19+H18+H21</f>
        <v>14000</v>
      </c>
      <c r="I22" s="123">
        <f>I20+I19+I18+I21</f>
        <v>13313</v>
      </c>
      <c r="J22" s="126">
        <f>I22*100/H22</f>
        <v>95.092857142857142</v>
      </c>
      <c r="L22" s="127"/>
      <c r="M22" s="127"/>
      <c r="N22" s="127"/>
      <c r="O22" s="127"/>
      <c r="P22" s="127"/>
      <c r="Q22" s="127"/>
      <c r="R22" s="127"/>
      <c r="S22" s="127"/>
      <c r="T22" s="127"/>
    </row>
    <row r="23" spans="1:20" s="8" customFormat="1" x14ac:dyDescent="0.25">
      <c r="A23" s="166" t="s">
        <v>22</v>
      </c>
      <c r="B23" s="167"/>
      <c r="C23" s="167"/>
      <c r="D23" s="167"/>
      <c r="E23" s="167"/>
      <c r="F23" s="167"/>
      <c r="G23" s="167"/>
      <c r="H23" s="167"/>
      <c r="I23" s="167"/>
      <c r="J23" s="168"/>
      <c r="L23" s="85"/>
      <c r="M23" s="85"/>
      <c r="N23" s="85"/>
      <c r="O23" s="85"/>
      <c r="P23" s="85"/>
      <c r="Q23" s="85"/>
      <c r="R23" s="85"/>
      <c r="S23" s="85"/>
      <c r="T23" s="85"/>
    </row>
    <row r="24" spans="1:20" s="9" customFormat="1" ht="15.75" x14ac:dyDescent="0.25">
      <c r="A24" s="34" t="s">
        <v>39</v>
      </c>
      <c r="B24" s="65">
        <v>21</v>
      </c>
      <c r="C24" s="65">
        <v>0</v>
      </c>
      <c r="D24" s="65">
        <v>0</v>
      </c>
      <c r="E24" s="65">
        <v>0</v>
      </c>
      <c r="F24" s="65">
        <v>10.15</v>
      </c>
      <c r="G24" s="65">
        <v>26</v>
      </c>
      <c r="H24" s="65">
        <v>264</v>
      </c>
      <c r="I24" s="65">
        <v>264</v>
      </c>
      <c r="J24" s="65">
        <v>100</v>
      </c>
      <c r="L24" s="33"/>
      <c r="M24" s="33"/>
      <c r="N24" s="33"/>
      <c r="O24" s="33"/>
      <c r="P24" s="33"/>
      <c r="Q24" s="33"/>
      <c r="R24" s="33"/>
      <c r="S24" s="33"/>
      <c r="T24" s="33"/>
    </row>
    <row r="25" spans="1:20" s="8" customFormat="1" ht="15" customHeight="1" x14ac:dyDescent="0.25">
      <c r="A25" s="87" t="s">
        <v>23</v>
      </c>
      <c r="B25" s="88">
        <v>100</v>
      </c>
      <c r="C25" s="88">
        <v>39</v>
      </c>
      <c r="D25" s="88">
        <v>39</v>
      </c>
      <c r="E25" s="88">
        <v>100</v>
      </c>
      <c r="F25" s="88">
        <v>51</v>
      </c>
      <c r="G25" s="88">
        <v>372</v>
      </c>
      <c r="H25" s="88">
        <v>4171</v>
      </c>
      <c r="I25" s="88">
        <v>3994</v>
      </c>
      <c r="J25" s="88">
        <v>95.76</v>
      </c>
      <c r="L25" s="89"/>
      <c r="M25" s="89"/>
      <c r="N25" s="89"/>
      <c r="O25" s="89"/>
      <c r="P25" s="89"/>
      <c r="Q25" s="89"/>
      <c r="R25" s="89"/>
      <c r="S25" s="89"/>
      <c r="T25" s="89"/>
    </row>
    <row r="26" spans="1:20" s="8" customFormat="1" ht="15.75" x14ac:dyDescent="0.25">
      <c r="A26" s="90" t="s">
        <v>24</v>
      </c>
      <c r="B26" s="91">
        <v>74</v>
      </c>
      <c r="C26" s="91">
        <v>10</v>
      </c>
      <c r="D26" s="91">
        <v>13.5</v>
      </c>
      <c r="E26" s="91">
        <v>95.6</v>
      </c>
      <c r="F26" s="91">
        <v>74</v>
      </c>
      <c r="G26" s="91">
        <v>342</v>
      </c>
      <c r="H26" s="91">
        <v>3199</v>
      </c>
      <c r="I26" s="91">
        <v>3059</v>
      </c>
      <c r="J26" s="91">
        <v>95.6</v>
      </c>
    </row>
    <row r="27" spans="1:20" s="8" customFormat="1" ht="15.75" x14ac:dyDescent="0.25">
      <c r="A27" s="87" t="s">
        <v>25</v>
      </c>
      <c r="B27" s="88">
        <v>46</v>
      </c>
      <c r="C27" s="88">
        <v>14</v>
      </c>
      <c r="D27" s="88">
        <v>30.4</v>
      </c>
      <c r="E27" s="88">
        <v>96.3</v>
      </c>
      <c r="F27" s="88">
        <v>46</v>
      </c>
      <c r="G27" s="88">
        <v>280</v>
      </c>
      <c r="H27" s="88">
        <v>3218</v>
      </c>
      <c r="I27" s="88">
        <v>3040</v>
      </c>
      <c r="J27" s="88">
        <v>94.5</v>
      </c>
    </row>
    <row r="28" spans="1:20" s="8" customFormat="1" ht="15.75" x14ac:dyDescent="0.25">
      <c r="A28" s="92" t="s">
        <v>26</v>
      </c>
      <c r="B28" s="86">
        <v>23</v>
      </c>
      <c r="C28" s="86">
        <v>17</v>
      </c>
      <c r="D28" s="86">
        <v>73.900000000000006</v>
      </c>
      <c r="E28" s="86">
        <v>0</v>
      </c>
      <c r="F28" s="86">
        <v>11.23</v>
      </c>
      <c r="G28" s="86">
        <v>138</v>
      </c>
      <c r="H28" s="86">
        <v>1550</v>
      </c>
      <c r="I28" s="86">
        <v>1444</v>
      </c>
      <c r="J28" s="86">
        <v>93.2</v>
      </c>
    </row>
    <row r="29" spans="1:20" s="8" customFormat="1" ht="15.75" x14ac:dyDescent="0.25">
      <c r="A29" s="87" t="s">
        <v>29</v>
      </c>
      <c r="B29" s="88">
        <v>22</v>
      </c>
      <c r="C29" s="88">
        <v>11</v>
      </c>
      <c r="D29" s="88">
        <v>50</v>
      </c>
      <c r="E29" s="88">
        <v>100</v>
      </c>
      <c r="F29" s="88">
        <v>11</v>
      </c>
      <c r="G29" s="88">
        <v>154</v>
      </c>
      <c r="H29" s="88">
        <v>1694</v>
      </c>
      <c r="I29" s="88">
        <v>1694</v>
      </c>
      <c r="J29" s="88">
        <v>100</v>
      </c>
    </row>
    <row r="30" spans="1:20" s="8" customFormat="1" ht="15.75" x14ac:dyDescent="0.25">
      <c r="A30" s="87" t="s">
        <v>27</v>
      </c>
      <c r="B30" s="91">
        <v>93</v>
      </c>
      <c r="C30" s="91">
        <v>43</v>
      </c>
      <c r="D30" s="91">
        <v>46.2</v>
      </c>
      <c r="E30" s="91">
        <v>0</v>
      </c>
      <c r="F30" s="91">
        <v>10.38</v>
      </c>
      <c r="G30" s="91">
        <v>371</v>
      </c>
      <c r="H30" s="91">
        <v>3852</v>
      </c>
      <c r="I30" s="91">
        <v>3705</v>
      </c>
      <c r="J30" s="91">
        <v>96.2</v>
      </c>
    </row>
    <row r="31" spans="1:20" s="8" customFormat="1" ht="15.75" x14ac:dyDescent="0.25">
      <c r="A31" s="87" t="s">
        <v>35</v>
      </c>
      <c r="B31" s="93">
        <v>0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</row>
    <row r="32" spans="1:20" s="8" customFormat="1" ht="15.75" x14ac:dyDescent="0.25">
      <c r="A32" s="87" t="s">
        <v>36</v>
      </c>
      <c r="B32" s="88">
        <v>93</v>
      </c>
      <c r="C32" s="88">
        <v>28</v>
      </c>
      <c r="D32" s="88">
        <v>30.11</v>
      </c>
      <c r="E32" s="88">
        <v>0</v>
      </c>
      <c r="F32" s="88">
        <v>9.44</v>
      </c>
      <c r="G32" s="88">
        <v>180</v>
      </c>
      <c r="H32" s="88">
        <v>1699</v>
      </c>
      <c r="I32" s="88">
        <v>1633</v>
      </c>
      <c r="J32" s="88">
        <v>96.12</v>
      </c>
    </row>
    <row r="33" spans="1:10" s="8" customFormat="1" x14ac:dyDescent="0.25">
      <c r="A33" s="94" t="s">
        <v>40</v>
      </c>
      <c r="B33" s="95">
        <v>0</v>
      </c>
      <c r="C33" s="95">
        <v>0</v>
      </c>
      <c r="D33" s="95">
        <v>0</v>
      </c>
      <c r="E33" s="95">
        <v>0</v>
      </c>
      <c r="F33" s="96">
        <v>35</v>
      </c>
      <c r="G33" s="95">
        <v>20</v>
      </c>
      <c r="H33" s="95">
        <v>700</v>
      </c>
      <c r="I33" s="95">
        <v>700</v>
      </c>
      <c r="J33" s="96">
        <v>100</v>
      </c>
    </row>
    <row r="34" spans="1:10" s="8" customFormat="1" ht="15.75" x14ac:dyDescent="0.25">
      <c r="A34" s="87" t="s">
        <v>28</v>
      </c>
      <c r="B34" s="97">
        <f>B33+B32+B31+B30+B29+B28+B27+B26+B25</f>
        <v>451</v>
      </c>
      <c r="C34" s="97">
        <f>C33+C32+C31+C30+C29+C28+C27+C26+C25</f>
        <v>162</v>
      </c>
      <c r="D34" s="98">
        <f>C34*100/B34</f>
        <v>35.920177383592019</v>
      </c>
      <c r="E34" s="98">
        <f>387.28/4</f>
        <v>96.82</v>
      </c>
      <c r="F34" s="99">
        <f>H34/G34</f>
        <v>10.814754981152396</v>
      </c>
      <c r="G34" s="97">
        <f>G33+G32+G31+G30+G29+G28+G27+G26+G25</f>
        <v>1857</v>
      </c>
      <c r="H34" s="97">
        <f>H33+H32+H31+H30+H29+H28+H27+H26+H25</f>
        <v>20083</v>
      </c>
      <c r="I34" s="97">
        <f>I33+I32+I31+I30+I29+I28+I27+I26+I25</f>
        <v>19269</v>
      </c>
      <c r="J34" s="98">
        <f>I34*100/H34</f>
        <v>95.94682069411941</v>
      </c>
    </row>
    <row r="35" spans="1:10" s="84" customFormat="1" x14ac:dyDescent="0.25">
      <c r="A35" s="169" t="s">
        <v>30</v>
      </c>
      <c r="B35" s="170"/>
      <c r="C35" s="170"/>
      <c r="D35" s="170"/>
      <c r="E35" s="170"/>
      <c r="F35" s="170"/>
      <c r="G35" s="170"/>
      <c r="H35" s="170"/>
      <c r="I35" s="170"/>
      <c r="J35" s="171"/>
    </row>
    <row r="36" spans="1:10" s="9" customFormat="1" ht="15.75" x14ac:dyDescent="0.25">
      <c r="A36" s="31" t="s">
        <v>37</v>
      </c>
      <c r="B36" s="128">
        <v>58</v>
      </c>
      <c r="C36" s="53">
        <v>5</v>
      </c>
      <c r="D36" s="53">
        <v>8.6</v>
      </c>
      <c r="E36" s="129">
        <v>95</v>
      </c>
      <c r="F36" s="53">
        <v>12.5</v>
      </c>
      <c r="G36" s="53">
        <v>86</v>
      </c>
      <c r="H36" s="53">
        <v>1081</v>
      </c>
      <c r="I36" s="53">
        <v>1078</v>
      </c>
      <c r="J36" s="53">
        <v>99.7</v>
      </c>
    </row>
    <row r="37" spans="1:10" s="84" customFormat="1" ht="15.75" x14ac:dyDescent="0.25">
      <c r="A37" s="132" t="s">
        <v>31</v>
      </c>
      <c r="B37" s="133">
        <v>124</v>
      </c>
      <c r="C37" s="133">
        <v>24</v>
      </c>
      <c r="D37" s="133">
        <v>19.350000000000001</v>
      </c>
      <c r="E37" s="134">
        <v>95</v>
      </c>
      <c r="F37" s="133">
        <v>11.29</v>
      </c>
      <c r="G37" s="133">
        <v>277</v>
      </c>
      <c r="H37" s="133">
        <v>3130</v>
      </c>
      <c r="I37" s="133">
        <v>3035</v>
      </c>
      <c r="J37" s="133">
        <v>96.9</v>
      </c>
    </row>
    <row r="38" spans="1:10" s="84" customFormat="1" ht="15.75" x14ac:dyDescent="0.25">
      <c r="A38" s="135" t="s">
        <v>32</v>
      </c>
      <c r="B38" s="133">
        <v>34</v>
      </c>
      <c r="C38" s="133">
        <v>8</v>
      </c>
      <c r="D38" s="133">
        <v>24</v>
      </c>
      <c r="E38" s="133">
        <v>98.3</v>
      </c>
      <c r="F38" s="133">
        <v>34</v>
      </c>
      <c r="G38" s="133">
        <v>190</v>
      </c>
      <c r="H38" s="133">
        <v>2372</v>
      </c>
      <c r="I38" s="133">
        <v>2220</v>
      </c>
      <c r="J38" s="133">
        <v>93.6</v>
      </c>
    </row>
    <row r="39" spans="1:10" s="84" customFormat="1" ht="15.75" x14ac:dyDescent="0.25">
      <c r="A39" s="130" t="s">
        <v>35</v>
      </c>
      <c r="B39" s="131">
        <v>21</v>
      </c>
      <c r="C39" s="131">
        <v>7</v>
      </c>
      <c r="D39" s="131">
        <v>33.33</v>
      </c>
      <c r="E39" s="131">
        <v>0</v>
      </c>
      <c r="F39" s="131">
        <v>10.4</v>
      </c>
      <c r="G39" s="131">
        <v>100</v>
      </c>
      <c r="H39" s="131">
        <v>1040</v>
      </c>
      <c r="I39" s="131">
        <v>1046</v>
      </c>
      <c r="J39" s="131">
        <v>97.5</v>
      </c>
    </row>
    <row r="40" spans="1:10" s="84" customFormat="1" ht="15.75" x14ac:dyDescent="0.25">
      <c r="A40" s="132"/>
      <c r="B40" s="136"/>
      <c r="C40" s="137"/>
      <c r="D40" s="137"/>
      <c r="E40" s="137"/>
      <c r="F40" s="137"/>
      <c r="G40" s="137"/>
      <c r="H40" s="137"/>
      <c r="I40" s="137"/>
      <c r="J40" s="137"/>
    </row>
    <row r="41" spans="1:10" s="84" customFormat="1" ht="15.75" x14ac:dyDescent="0.25">
      <c r="A41" s="132" t="s">
        <v>17</v>
      </c>
      <c r="B41" s="138">
        <f>B39+B38+B37</f>
        <v>179</v>
      </c>
      <c r="C41" s="138">
        <f>C39+C38+C37</f>
        <v>39</v>
      </c>
      <c r="D41" s="139">
        <f>C41*100/B41</f>
        <v>21.787709497206706</v>
      </c>
      <c r="E41" s="139">
        <f>195.17/2</f>
        <v>97.584999999999994</v>
      </c>
      <c r="F41" s="140">
        <f>H41/G41</f>
        <v>11.537918871252204</v>
      </c>
      <c r="G41" s="138">
        <f>G39+G38+G37</f>
        <v>567</v>
      </c>
      <c r="H41" s="138">
        <f>H39+H38+H37+H40</f>
        <v>6542</v>
      </c>
      <c r="I41" s="138">
        <f>I39+I38+I37+I40</f>
        <v>6301</v>
      </c>
      <c r="J41" s="139">
        <f>I41*100/H41</f>
        <v>96.316111280953834</v>
      </c>
    </row>
    <row r="42" spans="1:10" ht="15.75" x14ac:dyDescent="0.25">
      <c r="A42" s="39" t="s">
        <v>41</v>
      </c>
      <c r="B42" s="40">
        <f t="shared" ref="B42:I42" si="0">B36+B24+B12</f>
        <v>99</v>
      </c>
      <c r="C42" s="40">
        <f t="shared" si="0"/>
        <v>5</v>
      </c>
      <c r="D42" s="40">
        <f t="shared" si="0"/>
        <v>8.6</v>
      </c>
      <c r="E42" s="40">
        <f t="shared" si="0"/>
        <v>191.5</v>
      </c>
      <c r="F42" s="40">
        <f t="shared" si="0"/>
        <v>32.65</v>
      </c>
      <c r="G42" s="40">
        <f t="shared" si="0"/>
        <v>144</v>
      </c>
      <c r="H42" s="40">
        <f t="shared" si="0"/>
        <v>1665</v>
      </c>
      <c r="I42" s="40">
        <f t="shared" si="0"/>
        <v>1662</v>
      </c>
      <c r="J42" s="40">
        <f>I42*100/H42</f>
        <v>99.819819819819813</v>
      </c>
    </row>
    <row r="43" spans="1:10" ht="15.75" x14ac:dyDescent="0.25">
      <c r="A43" s="42" t="s">
        <v>42</v>
      </c>
      <c r="B43" s="43">
        <f>B41+B34+B22+B16</f>
        <v>1112</v>
      </c>
      <c r="C43" s="43">
        <f>C41+C34+C22+C16</f>
        <v>343</v>
      </c>
      <c r="D43" s="44">
        <f>C43*100/B43</f>
        <v>30.845323741007196</v>
      </c>
      <c r="E43" s="44">
        <f>(E41+E34+E22+E16)/4</f>
        <v>96.962083333333325</v>
      </c>
      <c r="F43" s="7">
        <f>H43/G43</f>
        <v>11.586306098964327</v>
      </c>
      <c r="G43" s="43">
        <f>G41+G34+G22+G16</f>
        <v>5214</v>
      </c>
      <c r="H43" s="43">
        <f>H41+H34+H22+H16</f>
        <v>60411</v>
      </c>
      <c r="I43" s="43">
        <f>I41+I34+I22+I16</f>
        <v>57398</v>
      </c>
      <c r="J43" s="44">
        <f>I43*100/H43</f>
        <v>95.012497723924454</v>
      </c>
    </row>
    <row r="44" spans="1:10" ht="15.75" x14ac:dyDescent="0.25">
      <c r="A44" s="46"/>
      <c r="B44" s="47">
        <v>763</v>
      </c>
      <c r="C44" s="47">
        <v>343</v>
      </c>
      <c r="D44" s="44">
        <f>C44*100/B44</f>
        <v>44.954128440366972</v>
      </c>
      <c r="E44" s="47"/>
      <c r="F44" s="48"/>
      <c r="G44" s="49"/>
      <c r="H44" s="50"/>
      <c r="I44" s="50"/>
      <c r="J44" s="48"/>
    </row>
    <row r="45" spans="1:10" ht="15.75" x14ac:dyDescent="0.25">
      <c r="A45" s="46" t="s">
        <v>33</v>
      </c>
      <c r="B45" s="43">
        <f>B43+B42</f>
        <v>1211</v>
      </c>
      <c r="C45" s="43">
        <f>C43+C42</f>
        <v>348</v>
      </c>
      <c r="D45" s="44">
        <f>C45*100/B45</f>
        <v>28.736581337737409</v>
      </c>
      <c r="E45" s="44">
        <v>97</v>
      </c>
      <c r="F45" s="7">
        <f>H45/G45</f>
        <v>11.585666293393057</v>
      </c>
      <c r="G45" s="43">
        <f>G43+G42</f>
        <v>5358</v>
      </c>
      <c r="H45" s="43">
        <f>H43+H42</f>
        <v>62076</v>
      </c>
      <c r="I45" s="43">
        <f>I43+I42</f>
        <v>59060</v>
      </c>
      <c r="J45" s="44">
        <f>I45*100/H45</f>
        <v>95.141439525742641</v>
      </c>
    </row>
  </sheetData>
  <mergeCells count="15">
    <mergeCell ref="A7:J7"/>
    <mergeCell ref="A17:J17"/>
    <mergeCell ref="A23:J23"/>
    <mergeCell ref="A35:J35"/>
    <mergeCell ref="A1:J1"/>
    <mergeCell ref="A2:A6"/>
    <mergeCell ref="B2:D2"/>
    <mergeCell ref="F2:J2"/>
    <mergeCell ref="B3:B6"/>
    <mergeCell ref="C3:C6"/>
    <mergeCell ref="D3:D6"/>
    <mergeCell ref="E3:E6"/>
    <mergeCell ref="F3:F6"/>
    <mergeCell ref="G3:G6"/>
    <mergeCell ref="H3:J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 кв</vt:lpstr>
      <vt:lpstr>2020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МКОУДОДМДДТ</cp:lastModifiedBy>
  <cp:lastPrinted>2019-12-27T04:40:43Z</cp:lastPrinted>
  <dcterms:created xsi:type="dcterms:W3CDTF">2019-04-02T03:08:38Z</dcterms:created>
  <dcterms:modified xsi:type="dcterms:W3CDTF">2021-01-11T04:30:16Z</dcterms:modified>
</cp:coreProperties>
</file>