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4"/>
  </bookViews>
  <sheets>
    <sheet name="3 кв." sheetId="1" r:id="rId1"/>
    <sheet name="9мес" sheetId="2" r:id="rId2"/>
    <sheet name="2 кв." sheetId="3" r:id="rId3"/>
    <sheet name="4 кв" sheetId="4" r:id="rId4"/>
    <sheet name="год" sheetId="5" r:id="rId5"/>
  </sheets>
  <calcPr calcId="144525"/>
</workbook>
</file>

<file path=xl/calcChain.xml><?xml version="1.0" encoding="utf-8"?>
<calcChain xmlns="http://schemas.openxmlformats.org/spreadsheetml/2006/main">
  <c r="H44" i="5" l="1"/>
  <c r="H53" i="5"/>
  <c r="I21" i="5" l="1"/>
  <c r="H21" i="5"/>
  <c r="J41" i="5"/>
  <c r="L19" i="5"/>
  <c r="B21" i="5"/>
  <c r="J14" i="5"/>
  <c r="J51" i="5"/>
  <c r="G21" i="5" l="1"/>
  <c r="C21" i="5"/>
  <c r="I35" i="1"/>
  <c r="H35" i="1"/>
  <c r="G35" i="1"/>
  <c r="B35" i="1"/>
  <c r="I43" i="1"/>
  <c r="H43" i="1"/>
  <c r="G43" i="1"/>
  <c r="C43" i="1"/>
  <c r="B43" i="1"/>
  <c r="I48" i="4"/>
  <c r="H48" i="4"/>
  <c r="G48" i="4"/>
  <c r="C48" i="4"/>
  <c r="B48" i="4"/>
  <c r="I47" i="4"/>
  <c r="H47" i="4"/>
  <c r="G47" i="4"/>
  <c r="C47" i="4"/>
  <c r="B47" i="4"/>
  <c r="I39" i="4"/>
  <c r="H39" i="4"/>
  <c r="G39" i="4"/>
  <c r="C39" i="4"/>
  <c r="B39" i="4"/>
  <c r="I53" i="5" l="1"/>
  <c r="L53" i="5"/>
  <c r="G53" i="5"/>
  <c r="B53" i="5"/>
  <c r="I43" i="5"/>
  <c r="H43" i="5"/>
  <c r="B43" i="5"/>
  <c r="I44" i="5"/>
  <c r="L44" i="5"/>
  <c r="G44" i="5"/>
  <c r="C44" i="5"/>
  <c r="B44" i="5"/>
  <c r="I28" i="5"/>
  <c r="H28" i="5"/>
  <c r="C28" i="5"/>
  <c r="B28" i="5"/>
  <c r="L28" i="5" l="1"/>
  <c r="H55" i="5"/>
  <c r="L55" i="5" s="1"/>
  <c r="I55" i="5"/>
  <c r="C53" i="5"/>
  <c r="E44" i="5"/>
  <c r="G43" i="5"/>
  <c r="C43" i="5"/>
  <c r="J36" i="5"/>
  <c r="J35" i="5"/>
  <c r="J34" i="5"/>
  <c r="G28" i="5"/>
  <c r="E28" i="5"/>
  <c r="I20" i="5"/>
  <c r="H20" i="5"/>
  <c r="G20" i="5"/>
  <c r="C20" i="5"/>
  <c r="B20" i="5"/>
  <c r="J48" i="4"/>
  <c r="F48" i="4"/>
  <c r="D48" i="4"/>
  <c r="E47" i="4"/>
  <c r="E39" i="4"/>
  <c r="I26" i="4"/>
  <c r="H26" i="4"/>
  <c r="G26" i="4"/>
  <c r="E26" i="4"/>
  <c r="C26" i="4"/>
  <c r="B26" i="4"/>
  <c r="I18" i="4"/>
  <c r="H18" i="4"/>
  <c r="G18" i="4"/>
  <c r="C18" i="4"/>
  <c r="B18" i="4"/>
  <c r="H49" i="4" l="1"/>
  <c r="D18" i="4"/>
  <c r="F18" i="4"/>
  <c r="D20" i="5"/>
  <c r="F20" i="5"/>
  <c r="J20" i="5"/>
  <c r="B54" i="5"/>
  <c r="G54" i="5"/>
  <c r="G55" i="5" s="1"/>
  <c r="I54" i="5"/>
  <c r="E49" i="4"/>
  <c r="C54" i="5"/>
  <c r="D54" i="5" s="1"/>
  <c r="H54" i="5"/>
  <c r="F54" i="5" s="1"/>
  <c r="E55" i="5"/>
  <c r="D28" i="5"/>
  <c r="F28" i="5"/>
  <c r="J28" i="5"/>
  <c r="J26" i="4"/>
  <c r="F39" i="4"/>
  <c r="J18" i="4"/>
  <c r="D53" i="5"/>
  <c r="F44" i="5"/>
  <c r="J44" i="5"/>
  <c r="D21" i="5"/>
  <c r="F21" i="5"/>
  <c r="J21" i="5"/>
  <c r="C55" i="5"/>
  <c r="F26" i="4"/>
  <c r="D26" i="4"/>
  <c r="C49" i="4"/>
  <c r="G49" i="4"/>
  <c r="I49" i="4"/>
  <c r="B49" i="4"/>
  <c r="D44" i="5"/>
  <c r="F53" i="5"/>
  <c r="J53" i="5"/>
  <c r="B55" i="5"/>
  <c r="J43" i="5"/>
  <c r="D47" i="4"/>
  <c r="F47" i="4"/>
  <c r="J47" i="4"/>
  <c r="D39" i="4"/>
  <c r="J39" i="4"/>
  <c r="D22" i="2"/>
  <c r="F49" i="4" l="1"/>
  <c r="D49" i="4"/>
  <c r="J54" i="5"/>
  <c r="D55" i="5"/>
  <c r="J55" i="5"/>
  <c r="J49" i="4"/>
  <c r="F55" i="5"/>
  <c r="I41" i="3"/>
  <c r="H41" i="3"/>
  <c r="G41" i="3"/>
  <c r="C41" i="3"/>
  <c r="B41" i="3"/>
  <c r="I44" i="1"/>
  <c r="H44" i="1"/>
  <c r="G44" i="1"/>
  <c r="C44" i="1"/>
  <c r="B44" i="1"/>
  <c r="D44" i="1" l="1"/>
  <c r="F44" i="1"/>
  <c r="J41" i="3"/>
  <c r="J44" i="1"/>
  <c r="F41" i="3"/>
  <c r="J41" i="2"/>
  <c r="G43" i="2"/>
  <c r="J15" i="3" l="1"/>
  <c r="I53" i="2" l="1"/>
  <c r="H53" i="2"/>
  <c r="L53" i="2" s="1"/>
  <c r="J33" i="1"/>
  <c r="I40" i="3"/>
  <c r="H40" i="3"/>
  <c r="J31" i="3"/>
  <c r="J27" i="3"/>
  <c r="J40" i="3" l="1"/>
  <c r="H44" i="2"/>
  <c r="L44" i="2" s="1"/>
  <c r="I44" i="2" l="1"/>
  <c r="J30" i="2"/>
  <c r="I20" i="2"/>
  <c r="H20" i="2"/>
  <c r="L20" i="2" s="1"/>
  <c r="J15" i="2"/>
  <c r="J13" i="1"/>
  <c r="G40" i="3"/>
  <c r="E40" i="3"/>
  <c r="C40" i="3"/>
  <c r="B40" i="3"/>
  <c r="I34" i="3"/>
  <c r="H34" i="3"/>
  <c r="G34" i="3"/>
  <c r="E34" i="3"/>
  <c r="C34" i="3"/>
  <c r="B34" i="3"/>
  <c r="I22" i="3"/>
  <c r="H22" i="3"/>
  <c r="G22" i="3"/>
  <c r="E22" i="3"/>
  <c r="C22" i="3"/>
  <c r="B22" i="3"/>
  <c r="G16" i="3"/>
  <c r="F16" i="3" s="1"/>
  <c r="E16" i="3"/>
  <c r="C16" i="3"/>
  <c r="B16" i="3"/>
  <c r="D16" i="3" l="1"/>
  <c r="D22" i="3"/>
  <c r="J22" i="3"/>
  <c r="E42" i="3"/>
  <c r="F34" i="3"/>
  <c r="I42" i="3"/>
  <c r="J34" i="3"/>
  <c r="G42" i="3"/>
  <c r="C42" i="3"/>
  <c r="D34" i="3"/>
  <c r="B42" i="3"/>
  <c r="D42" i="3" s="1"/>
  <c r="J16" i="3"/>
  <c r="F22" i="3"/>
  <c r="D40" i="3"/>
  <c r="H42" i="3"/>
  <c r="F40" i="3"/>
  <c r="F42" i="3" l="1"/>
  <c r="J42" i="3"/>
  <c r="I28" i="2" l="1"/>
  <c r="H28" i="2"/>
  <c r="L28" i="2" s="1"/>
  <c r="G28" i="2"/>
  <c r="C28" i="2"/>
  <c r="B28" i="2"/>
  <c r="J22" i="2"/>
  <c r="J51" i="2" l="1"/>
  <c r="J50" i="2"/>
  <c r="J48" i="2"/>
  <c r="J38" i="2"/>
  <c r="J36" i="2"/>
  <c r="J32" i="2"/>
  <c r="J34" i="2"/>
  <c r="J33" i="2"/>
  <c r="J37" i="2"/>
  <c r="J35" i="2"/>
  <c r="J31" i="2"/>
  <c r="I43" i="2"/>
  <c r="H43" i="2"/>
  <c r="C43" i="2"/>
  <c r="B43" i="2"/>
  <c r="J43" i="2" l="1"/>
  <c r="H55" i="2"/>
  <c r="L55" i="2" s="1"/>
  <c r="G53" i="2"/>
  <c r="C53" i="2"/>
  <c r="B53" i="2"/>
  <c r="G44" i="2"/>
  <c r="C44" i="2"/>
  <c r="B44" i="2"/>
  <c r="G20" i="2"/>
  <c r="C20" i="2"/>
  <c r="B20" i="2"/>
  <c r="I19" i="2"/>
  <c r="I54" i="2" s="1"/>
  <c r="H19" i="2"/>
  <c r="H54" i="2" s="1"/>
  <c r="G19" i="2"/>
  <c r="G54" i="2" s="1"/>
  <c r="C19" i="2"/>
  <c r="C54" i="2" s="1"/>
  <c r="B19" i="2"/>
  <c r="B54" i="2" s="1"/>
  <c r="F10" i="2"/>
  <c r="F54" i="2" l="1"/>
  <c r="D54" i="2"/>
  <c r="D20" i="2"/>
  <c r="F20" i="2"/>
  <c r="B55" i="2"/>
  <c r="J54" i="2"/>
  <c r="J19" i="2"/>
  <c r="D19" i="2"/>
  <c r="J20" i="2"/>
  <c r="F19" i="2"/>
  <c r="E44" i="2"/>
  <c r="J28" i="2"/>
  <c r="F28" i="2"/>
  <c r="E28" i="2"/>
  <c r="D28" i="2"/>
  <c r="E55" i="2" l="1"/>
  <c r="F44" i="2"/>
  <c r="J44" i="2"/>
  <c r="D44" i="2"/>
  <c r="C55" i="2"/>
  <c r="G55" i="2"/>
  <c r="I55" i="2"/>
  <c r="D53" i="2"/>
  <c r="F53" i="2"/>
  <c r="J53" i="2"/>
  <c r="D55" i="2" l="1"/>
  <c r="F55" i="2"/>
  <c r="J55" i="2"/>
  <c r="C35" i="1"/>
  <c r="E43" i="1" l="1"/>
  <c r="E35" i="1"/>
  <c r="E23" i="1" l="1"/>
  <c r="I16" i="1"/>
  <c r="H16" i="1"/>
  <c r="G16" i="1"/>
  <c r="C16" i="1"/>
  <c r="B16" i="1"/>
  <c r="D35" i="1" l="1"/>
  <c r="F35" i="1"/>
  <c r="J35" i="1"/>
  <c r="I23" i="1"/>
  <c r="G23" i="1"/>
  <c r="H23" i="1"/>
  <c r="F23" i="1" l="1"/>
  <c r="F16" i="1"/>
  <c r="J23" i="1"/>
  <c r="I45" i="1"/>
  <c r="H45" i="1"/>
  <c r="C23" i="1"/>
  <c r="B23" i="1"/>
  <c r="E45" i="1"/>
  <c r="F43" i="1"/>
  <c r="B45" i="1" l="1"/>
  <c r="G45" i="1"/>
  <c r="F45" i="1" s="1"/>
  <c r="D16" i="1"/>
  <c r="D43" i="1"/>
  <c r="J16" i="1"/>
  <c r="D23" i="1"/>
  <c r="C45" i="1"/>
  <c r="J43" i="1"/>
  <c r="D45" i="1" l="1"/>
  <c r="J45" i="1"/>
</calcChain>
</file>

<file path=xl/sharedStrings.xml><?xml version="1.0" encoding="utf-8"?>
<sst xmlns="http://schemas.openxmlformats.org/spreadsheetml/2006/main" count="281" uniqueCount="60">
  <si>
    <t>Доля детей, ставших победителями и призерами в муниципальных, региональных, федеральных и международных мероприятиях</t>
  </si>
  <si>
    <t>Доля родителей, удовлетворенных условиями и качеством предоставляемой услугой</t>
  </si>
  <si>
    <t>Количество человеко-часов</t>
  </si>
  <si>
    <t>%</t>
  </si>
  <si>
    <t>Человеко-часов</t>
  </si>
  <si>
    <t>норма</t>
  </si>
  <si>
    <t>факт</t>
  </si>
  <si>
    <t>количество учащихся в группе</t>
  </si>
  <si>
    <t>количество победителей и призеров</t>
  </si>
  <si>
    <t>количество занятий за кв. * на количество часов по программе</t>
  </si>
  <si>
    <t>кол-во детей в группе(среднесписочное)</t>
  </si>
  <si>
    <t>Художественная направленность</t>
  </si>
  <si>
    <t>Волшебная кисточка</t>
  </si>
  <si>
    <t>Вязание</t>
  </si>
  <si>
    <t>Роспись</t>
  </si>
  <si>
    <t>Умелая игол</t>
  </si>
  <si>
    <t>Юный худ.</t>
  </si>
  <si>
    <t>ВСЕГО</t>
  </si>
  <si>
    <t>Физкультурно-спортивная направленость</t>
  </si>
  <si>
    <t>Дзюдо и самбо</t>
  </si>
  <si>
    <t>СОГ</t>
  </si>
  <si>
    <t>Кобу-дзюцу</t>
  </si>
  <si>
    <t>Техничекая направленость</t>
  </si>
  <si>
    <t>Планета</t>
  </si>
  <si>
    <t>Робототехника</t>
  </si>
  <si>
    <t>Роболаб</t>
  </si>
  <si>
    <t>Моделисты</t>
  </si>
  <si>
    <t xml:space="preserve">ВСЕГО </t>
  </si>
  <si>
    <t>Лего-городок</t>
  </si>
  <si>
    <t>Социально-педагогическая направленность</t>
  </si>
  <si>
    <t>Азбука безопасности</t>
  </si>
  <si>
    <t>БАрС</t>
  </si>
  <si>
    <t>ИТОГО</t>
  </si>
  <si>
    <t>Компик</t>
  </si>
  <si>
    <t>ЛОК</t>
  </si>
  <si>
    <t>Выполнение муниципального задания за 3 квартал  2021 года</t>
  </si>
  <si>
    <t>Разноцветные</t>
  </si>
  <si>
    <t>Мастер-Лего</t>
  </si>
  <si>
    <t>Программисты</t>
  </si>
  <si>
    <t>Выполнение муниципального задания за 9месяцев  2021 года</t>
  </si>
  <si>
    <t>ЮИД</t>
  </si>
  <si>
    <t>Кудесники</t>
  </si>
  <si>
    <t>Мир Лего</t>
  </si>
  <si>
    <t>ВСЕГО ПФ</t>
  </si>
  <si>
    <t>Выполнение муниципального задания за 2 квартал  2021 года</t>
  </si>
  <si>
    <t>Вытворяшки</t>
  </si>
  <si>
    <t>Роботоинженерное</t>
  </si>
  <si>
    <t>Фикси-Лего</t>
  </si>
  <si>
    <t>ПФ</t>
  </si>
  <si>
    <t>ИТОГО ПФ</t>
  </si>
  <si>
    <t>Выполнение муниципального задания за   2021 год</t>
  </si>
  <si>
    <t>Выполнение муниципального задания за 4 квартал  2021 года</t>
  </si>
  <si>
    <t>Рукодельница</t>
  </si>
  <si>
    <t>Умелая иголочка</t>
  </si>
  <si>
    <t>СОГ ПФДО</t>
  </si>
  <si>
    <t>Разноцветные ладошки</t>
  </si>
  <si>
    <t>Юный худ.ожник</t>
  </si>
  <si>
    <t>Юный художник</t>
  </si>
  <si>
    <t>Техническая направленность</t>
  </si>
  <si>
    <t>Социально-гуманитарная направленность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</si>
</sst>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6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7030A0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10"/>
      <color rgb="FF7030A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7030A0"/>
      <name val="Times New Roman"/>
      <family val="1"/>
      <charset val="204"/>
    </font>
    <font>
      <b/>
      <sz val="12"/>
      <color rgb="FF7030A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2"/>
      <name val="Traditional Arabic"/>
      <family val="1"/>
    </font>
    <font>
      <b/>
      <sz val="11"/>
      <name val="Traditional Arabic"/>
      <family val="1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8" fillId="0" borderId="0" xfId="0" applyFont="1"/>
    <xf numFmtId="0" fontId="8" fillId="0" borderId="0" xfId="0" applyFont="1" applyBorder="1"/>
    <xf numFmtId="0" fontId="2" fillId="0" borderId="12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vertical="center"/>
    </xf>
    <xf numFmtId="0" fontId="2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4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/>
    <xf numFmtId="0" fontId="7" fillId="0" borderId="2" xfId="0" applyFont="1" applyBorder="1" applyAlignment="1">
      <alignment horizontal="right" vertical="center" wrapText="1"/>
    </xf>
    <xf numFmtId="0" fontId="16" fillId="0" borderId="12" xfId="0" applyFont="1" applyBorder="1" applyAlignment="1">
      <alignment horizontal="left"/>
    </xf>
    <xf numFmtId="0" fontId="17" fillId="0" borderId="0" xfId="0" applyFont="1"/>
    <xf numFmtId="0" fontId="14" fillId="0" borderId="6" xfId="0" applyFont="1" applyBorder="1" applyAlignment="1">
      <alignment horizontal="left" vertical="center" wrapText="1"/>
    </xf>
    <xf numFmtId="0" fontId="21" fillId="0" borderId="13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3" fillId="0" borderId="12" xfId="0" applyFont="1" applyBorder="1" applyAlignment="1">
      <alignment horizontal="left" vertical="center" wrapText="1"/>
    </xf>
    <xf numFmtId="0" fontId="20" fillId="0" borderId="0" xfId="0" applyFont="1"/>
    <xf numFmtId="0" fontId="20" fillId="0" borderId="2" xfId="0" applyFont="1" applyBorder="1" applyAlignment="1">
      <alignment horizontal="left" vertical="center" wrapText="1"/>
    </xf>
    <xf numFmtId="164" fontId="16" fillId="0" borderId="4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left" vertical="center" wrapText="1"/>
    </xf>
    <xf numFmtId="164" fontId="16" fillId="0" borderId="4" xfId="0" applyNumberFormat="1" applyFont="1" applyFill="1" applyBorder="1" applyAlignment="1">
      <alignment horizontal="left" vertical="center" wrapText="1"/>
    </xf>
    <xf numFmtId="9" fontId="16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2" fontId="26" fillId="0" borderId="0" xfId="0" applyNumberFormat="1" applyFont="1" applyAlignment="1">
      <alignment horizontal="left"/>
    </xf>
    <xf numFmtId="0" fontId="1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18" fillId="0" borderId="0" xfId="0" applyFont="1" applyBorder="1"/>
    <xf numFmtId="0" fontId="27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64" fontId="13" fillId="0" borderId="4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left" vertical="top" wrapText="1"/>
    </xf>
    <xf numFmtId="164" fontId="13" fillId="0" borderId="4" xfId="0" applyNumberFormat="1" applyFont="1" applyBorder="1" applyAlignment="1">
      <alignment horizontal="left" wrapText="1"/>
    </xf>
    <xf numFmtId="2" fontId="2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164" fontId="30" fillId="0" borderId="0" xfId="0" applyNumberFormat="1" applyFont="1" applyAlignment="1">
      <alignment horizontal="right"/>
    </xf>
    <xf numFmtId="164" fontId="30" fillId="0" borderId="0" xfId="0" applyNumberFormat="1" applyFont="1"/>
    <xf numFmtId="0" fontId="30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textRotation="90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4" workbookViewId="0">
      <selection activeCell="I35" sqref="I35"/>
    </sheetView>
  </sheetViews>
  <sheetFormatPr defaultRowHeight="15" x14ac:dyDescent="0.25"/>
  <cols>
    <col min="1" max="1" width="21.42578125" customWidth="1"/>
    <col min="4" max="6" width="13.140625" bestFit="1" customWidth="1"/>
    <col min="10" max="10" width="15" bestFit="1" customWidth="1"/>
  </cols>
  <sheetData>
    <row r="1" spans="1:12" s="1" customFormat="1" ht="27.75" customHeight="1" x14ac:dyDescent="0.25">
      <c r="A1" s="209" t="s">
        <v>35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2" ht="39.75" customHeight="1" x14ac:dyDescent="0.25">
      <c r="A2" s="220"/>
      <c r="B2" s="221" t="s">
        <v>0</v>
      </c>
      <c r="C2" s="222"/>
      <c r="D2" s="223"/>
      <c r="E2" s="5" t="s">
        <v>1</v>
      </c>
      <c r="F2" s="221" t="s">
        <v>2</v>
      </c>
      <c r="G2" s="222"/>
      <c r="H2" s="222"/>
      <c r="I2" s="222"/>
      <c r="J2" s="223"/>
    </row>
    <row r="3" spans="1:12" x14ac:dyDescent="0.25">
      <c r="A3" s="220"/>
      <c r="B3" s="214" t="s">
        <v>7</v>
      </c>
      <c r="C3" s="214" t="s">
        <v>8</v>
      </c>
      <c r="D3" s="224" t="s">
        <v>3</v>
      </c>
      <c r="E3" s="225" t="s">
        <v>3</v>
      </c>
      <c r="F3" s="214" t="s">
        <v>10</v>
      </c>
      <c r="G3" s="214" t="s">
        <v>9</v>
      </c>
      <c r="H3" s="225" t="s">
        <v>4</v>
      </c>
      <c r="I3" s="225"/>
      <c r="J3" s="225"/>
    </row>
    <row r="4" spans="1:12" ht="13.5" customHeight="1" x14ac:dyDescent="0.25">
      <c r="A4" s="220"/>
      <c r="B4" s="226"/>
      <c r="C4" s="215"/>
      <c r="D4" s="224"/>
      <c r="E4" s="225"/>
      <c r="F4" s="215"/>
      <c r="G4" s="215"/>
      <c r="H4" s="225"/>
      <c r="I4" s="225"/>
      <c r="J4" s="225"/>
    </row>
    <row r="5" spans="1:12" ht="7.5" customHeight="1" x14ac:dyDescent="0.25">
      <c r="A5" s="220"/>
      <c r="B5" s="226"/>
      <c r="C5" s="215"/>
      <c r="D5" s="224"/>
      <c r="E5" s="225"/>
      <c r="F5" s="215"/>
      <c r="G5" s="215"/>
      <c r="H5" s="225"/>
      <c r="I5" s="225"/>
      <c r="J5" s="225"/>
    </row>
    <row r="6" spans="1:12" ht="12" customHeight="1" x14ac:dyDescent="0.25">
      <c r="A6" s="220"/>
      <c r="B6" s="227"/>
      <c r="C6" s="216"/>
      <c r="D6" s="224"/>
      <c r="E6" s="225"/>
      <c r="F6" s="216"/>
      <c r="G6" s="216"/>
      <c r="H6" s="6" t="s">
        <v>5</v>
      </c>
      <c r="I6" s="6" t="s">
        <v>6</v>
      </c>
      <c r="J6" s="6" t="s">
        <v>3</v>
      </c>
    </row>
    <row r="7" spans="1:12" ht="15.75" x14ac:dyDescent="0.25">
      <c r="A7" s="217" t="s">
        <v>11</v>
      </c>
      <c r="B7" s="218"/>
      <c r="C7" s="218"/>
      <c r="D7" s="218"/>
      <c r="E7" s="218"/>
      <c r="F7" s="218"/>
      <c r="G7" s="218"/>
      <c r="H7" s="218"/>
      <c r="I7" s="218"/>
      <c r="J7" s="219"/>
    </row>
    <row r="8" spans="1:12" s="8" customFormat="1" ht="28.5" x14ac:dyDescent="0.25">
      <c r="A8" s="33" t="s">
        <v>12</v>
      </c>
      <c r="B8" s="49">
        <v>24</v>
      </c>
      <c r="C8" s="49">
        <v>2</v>
      </c>
      <c r="D8" s="49">
        <v>18.18</v>
      </c>
      <c r="E8" s="49">
        <v>100</v>
      </c>
      <c r="F8" s="49">
        <v>12</v>
      </c>
      <c r="G8" s="49">
        <v>30</v>
      </c>
      <c r="H8" s="49">
        <v>346</v>
      </c>
      <c r="I8" s="49">
        <v>302</v>
      </c>
      <c r="J8" s="49">
        <v>87.28</v>
      </c>
    </row>
    <row r="9" spans="1:12" s="40" customFormat="1" ht="15.75" x14ac:dyDescent="0.25">
      <c r="A9" s="36" t="s">
        <v>13</v>
      </c>
      <c r="B9" s="44">
        <v>12</v>
      </c>
      <c r="C9" s="44">
        <v>0</v>
      </c>
      <c r="D9" s="44">
        <v>0</v>
      </c>
      <c r="E9" s="44">
        <v>98.8</v>
      </c>
      <c r="F9" s="44">
        <v>12</v>
      </c>
      <c r="G9" s="44">
        <v>12</v>
      </c>
      <c r="H9" s="44">
        <v>144</v>
      </c>
      <c r="I9" s="44">
        <v>128</v>
      </c>
      <c r="J9" s="44">
        <v>88</v>
      </c>
      <c r="K9" s="39"/>
    </row>
    <row r="10" spans="1:12" s="8" customFormat="1" ht="15.75" x14ac:dyDescent="0.25">
      <c r="A10" s="3" t="s">
        <v>36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27"/>
    </row>
    <row r="11" spans="1:12" s="40" customFormat="1" ht="15.75" x14ac:dyDescent="0.25">
      <c r="A11" s="36" t="s">
        <v>41</v>
      </c>
      <c r="B11" s="41">
        <v>9</v>
      </c>
      <c r="C11" s="41">
        <v>0</v>
      </c>
      <c r="D11" s="41">
        <v>0</v>
      </c>
      <c r="E11" s="41">
        <v>0</v>
      </c>
      <c r="F11" s="41">
        <v>7.25</v>
      </c>
      <c r="G11" s="41">
        <v>16</v>
      </c>
      <c r="H11" s="41">
        <v>116</v>
      </c>
      <c r="I11" s="41">
        <v>79</v>
      </c>
      <c r="J11" s="41">
        <v>68.099999999999994</v>
      </c>
      <c r="K11" s="66"/>
    </row>
    <row r="12" spans="1:12" s="40" customFormat="1" ht="15.75" x14ac:dyDescent="0.25">
      <c r="A12" s="36" t="s">
        <v>14</v>
      </c>
      <c r="B12" s="44">
        <v>28</v>
      </c>
      <c r="C12" s="44">
        <v>0</v>
      </c>
      <c r="D12" s="44">
        <v>0</v>
      </c>
      <c r="E12" s="44">
        <v>100</v>
      </c>
      <c r="F12" s="44">
        <v>8.68</v>
      </c>
      <c r="G12" s="44">
        <v>50</v>
      </c>
      <c r="H12" s="44">
        <v>434</v>
      </c>
      <c r="I12" s="44">
        <v>402</v>
      </c>
      <c r="J12" s="44">
        <v>92.63</v>
      </c>
      <c r="K12" s="39"/>
    </row>
    <row r="13" spans="1:12" s="8" customFormat="1" ht="15.75" x14ac:dyDescent="0.25">
      <c r="A13" s="33" t="s">
        <v>15</v>
      </c>
      <c r="B13" s="34">
        <v>13</v>
      </c>
      <c r="C13" s="34">
        <v>0</v>
      </c>
      <c r="D13" s="34">
        <v>0</v>
      </c>
      <c r="E13" s="34">
        <v>100</v>
      </c>
      <c r="F13" s="34">
        <v>13</v>
      </c>
      <c r="G13" s="34">
        <v>6</v>
      </c>
      <c r="H13" s="34">
        <v>78</v>
      </c>
      <c r="I13" s="34">
        <v>66</v>
      </c>
      <c r="J13" s="108">
        <f t="shared" ref="J13" si="0">I13*100/H13</f>
        <v>84.615384615384613</v>
      </c>
      <c r="K13" s="51"/>
    </row>
    <row r="14" spans="1:12" s="40" customFormat="1" ht="15.75" x14ac:dyDescent="0.25">
      <c r="A14" s="50" t="s">
        <v>16</v>
      </c>
      <c r="B14" s="42">
        <v>33</v>
      </c>
      <c r="C14" s="42">
        <v>6</v>
      </c>
      <c r="D14" s="42">
        <v>18.18</v>
      </c>
      <c r="E14" s="42">
        <v>100</v>
      </c>
      <c r="F14" s="42">
        <v>11.76</v>
      </c>
      <c r="G14" s="42">
        <v>34</v>
      </c>
      <c r="H14" s="42">
        <v>400</v>
      </c>
      <c r="I14" s="42">
        <v>378</v>
      </c>
      <c r="J14" s="42">
        <v>94.5</v>
      </c>
    </row>
    <row r="15" spans="1:12" s="40" customFormat="1" ht="15.75" x14ac:dyDescent="0.25">
      <c r="A15" s="36" t="s">
        <v>34</v>
      </c>
      <c r="B15" s="41">
        <v>12</v>
      </c>
      <c r="C15" s="41">
        <v>0</v>
      </c>
      <c r="D15" s="41">
        <v>0</v>
      </c>
      <c r="E15" s="41">
        <v>100</v>
      </c>
      <c r="F15" s="41">
        <v>7</v>
      </c>
      <c r="G15" s="41">
        <v>20</v>
      </c>
      <c r="H15" s="41">
        <v>240</v>
      </c>
      <c r="I15" s="41">
        <v>240</v>
      </c>
      <c r="J15" s="41">
        <v>100</v>
      </c>
    </row>
    <row r="16" spans="1:12" s="4" customFormat="1" ht="15.75" x14ac:dyDescent="0.25">
      <c r="A16" s="3" t="s">
        <v>17</v>
      </c>
      <c r="B16" s="14">
        <f>B14+B13+B12+B10+B9+B8</f>
        <v>110</v>
      </c>
      <c r="C16" s="14">
        <f>C14+C13+C12+C10+C9+C8</f>
        <v>8</v>
      </c>
      <c r="D16" s="11">
        <f>C16*100/B16</f>
        <v>7.2727272727272725</v>
      </c>
      <c r="E16" s="11">
        <v>99.7</v>
      </c>
      <c r="F16" s="47">
        <f t="shared" ref="F16" si="1">H16/G16</f>
        <v>10.621212121212121</v>
      </c>
      <c r="G16" s="14">
        <f>G14+G13+G12+G10+G9+G8</f>
        <v>132</v>
      </c>
      <c r="H16" s="14">
        <f>H14+H13+H12+H10+H9+H8</f>
        <v>1402</v>
      </c>
      <c r="I16" s="14">
        <f>I14+I13+I12+I10+I9+I8</f>
        <v>1276</v>
      </c>
      <c r="J16" s="11">
        <f t="shared" ref="J16" si="2">I16*100/H16</f>
        <v>91.012838801711837</v>
      </c>
      <c r="K16" s="4">
        <v>1941.66</v>
      </c>
      <c r="L16" s="4">
        <v>72.2</v>
      </c>
    </row>
    <row r="17" spans="1:12" s="1" customFormat="1" x14ac:dyDescent="0.25">
      <c r="A17" s="213" t="s">
        <v>18</v>
      </c>
      <c r="B17" s="211"/>
      <c r="C17" s="211"/>
      <c r="D17" s="211"/>
      <c r="E17" s="211"/>
      <c r="F17" s="211"/>
      <c r="G17" s="211"/>
      <c r="H17" s="211"/>
      <c r="I17" s="211"/>
      <c r="J17" s="212"/>
    </row>
    <row r="18" spans="1:12" s="8" customFormat="1" ht="15.75" x14ac:dyDescent="0.25">
      <c r="A18" s="3" t="s">
        <v>19</v>
      </c>
      <c r="B18" s="41">
        <v>23</v>
      </c>
      <c r="C18" s="41">
        <v>0</v>
      </c>
      <c r="D18" s="75">
        <v>0</v>
      </c>
      <c r="E18" s="41">
        <v>0</v>
      </c>
      <c r="F18" s="41">
        <v>10.9</v>
      </c>
      <c r="G18" s="41">
        <v>44</v>
      </c>
      <c r="H18" s="41">
        <v>480</v>
      </c>
      <c r="I18" s="41">
        <v>432</v>
      </c>
      <c r="J18" s="41">
        <v>90</v>
      </c>
      <c r="K18" s="25"/>
    </row>
    <row r="19" spans="1:12" s="40" customFormat="1" ht="15.75" x14ac:dyDescent="0.25">
      <c r="A19" s="62" t="s">
        <v>21</v>
      </c>
      <c r="B19" s="65">
        <v>26</v>
      </c>
      <c r="C19" s="65">
        <v>0</v>
      </c>
      <c r="D19" s="65">
        <v>0</v>
      </c>
      <c r="E19" s="65">
        <v>97</v>
      </c>
      <c r="F19" s="65">
        <v>11.14</v>
      </c>
      <c r="G19" s="65">
        <v>44</v>
      </c>
      <c r="H19" s="65">
        <v>490</v>
      </c>
      <c r="I19" s="65">
        <v>458</v>
      </c>
      <c r="J19" s="65">
        <v>82.3</v>
      </c>
      <c r="K19" s="63"/>
    </row>
    <row r="20" spans="1:12" s="9" customFormat="1" ht="15.75" x14ac:dyDescent="0.25">
      <c r="A20" s="33" t="s">
        <v>20</v>
      </c>
      <c r="B20" s="53">
        <v>12</v>
      </c>
      <c r="C20" s="53">
        <v>0</v>
      </c>
      <c r="D20" s="53">
        <v>0</v>
      </c>
      <c r="E20" s="53">
        <v>100</v>
      </c>
      <c r="F20" s="53">
        <v>12</v>
      </c>
      <c r="G20" s="53">
        <v>20</v>
      </c>
      <c r="H20" s="53">
        <v>240</v>
      </c>
      <c r="I20" s="53">
        <v>240</v>
      </c>
      <c r="J20" s="53">
        <v>100</v>
      </c>
      <c r="K20" s="28"/>
    </row>
    <row r="21" spans="1:12" s="1" customFormat="1" ht="15.75" x14ac:dyDescent="0.25">
      <c r="A21" s="10" t="s">
        <v>34</v>
      </c>
      <c r="B21" s="103">
        <v>24</v>
      </c>
      <c r="C21" s="103">
        <v>0</v>
      </c>
      <c r="D21" s="103">
        <v>0</v>
      </c>
      <c r="E21" s="103">
        <v>100</v>
      </c>
      <c r="F21" s="103">
        <v>12</v>
      </c>
      <c r="G21" s="103">
        <v>40</v>
      </c>
      <c r="H21" s="103">
        <v>480</v>
      </c>
      <c r="I21" s="103">
        <v>480</v>
      </c>
      <c r="J21" s="103">
        <v>100</v>
      </c>
    </row>
    <row r="22" spans="1:12" s="1" customFormat="1" ht="15.75" x14ac:dyDescent="0.25">
      <c r="A22" s="10"/>
      <c r="B22" s="13"/>
      <c r="C22" s="13"/>
      <c r="D22" s="13"/>
      <c r="E22" s="13"/>
      <c r="F22" s="16"/>
      <c r="G22" s="13"/>
      <c r="H22" s="13"/>
      <c r="I22" s="13"/>
      <c r="J22" s="16"/>
    </row>
    <row r="23" spans="1:12" s="4" customFormat="1" ht="15.75" x14ac:dyDescent="0.25">
      <c r="A23" s="3" t="s">
        <v>17</v>
      </c>
      <c r="B23" s="14">
        <f>B20+B19+B18</f>
        <v>61</v>
      </c>
      <c r="C23" s="14">
        <f>C20+C19+C18</f>
        <v>0</v>
      </c>
      <c r="D23" s="17">
        <f>C23*100/B23</f>
        <v>0</v>
      </c>
      <c r="E23" s="17">
        <f>288.55/3</f>
        <v>96.183333333333337</v>
      </c>
      <c r="F23" s="15">
        <f>H23/G23</f>
        <v>11.418918918918919</v>
      </c>
      <c r="G23" s="14">
        <f>G20+G19+G18+G21</f>
        <v>148</v>
      </c>
      <c r="H23" s="14">
        <f>H20+H19+H18+H21</f>
        <v>1690</v>
      </c>
      <c r="I23" s="14">
        <f>I20+I19+I18+I21</f>
        <v>1610</v>
      </c>
      <c r="J23" s="11">
        <f>I23*100/H23</f>
        <v>95.26627218934911</v>
      </c>
      <c r="K23" s="4">
        <v>1299.55</v>
      </c>
      <c r="L23" s="4">
        <v>130</v>
      </c>
    </row>
    <row r="24" spans="1:12" s="2" customFormat="1" x14ac:dyDescent="0.25">
      <c r="A24" s="210" t="s">
        <v>22</v>
      </c>
      <c r="B24" s="211"/>
      <c r="C24" s="211"/>
      <c r="D24" s="211"/>
      <c r="E24" s="211"/>
      <c r="F24" s="211"/>
      <c r="G24" s="211"/>
      <c r="H24" s="211"/>
      <c r="I24" s="211"/>
      <c r="J24" s="212"/>
    </row>
    <row r="25" spans="1:12" s="38" customFormat="1" ht="15.75" x14ac:dyDescent="0.25">
      <c r="A25" s="36" t="s">
        <v>23</v>
      </c>
      <c r="B25" s="42">
        <v>30</v>
      </c>
      <c r="C25" s="42">
        <v>0</v>
      </c>
      <c r="D25" s="42">
        <v>0</v>
      </c>
      <c r="E25" s="42">
        <v>100</v>
      </c>
      <c r="F25" s="42">
        <v>10</v>
      </c>
      <c r="G25" s="42">
        <v>38</v>
      </c>
      <c r="H25" s="42">
        <v>380</v>
      </c>
      <c r="I25" s="42">
        <v>344</v>
      </c>
      <c r="J25" s="42">
        <v>90.53</v>
      </c>
    </row>
    <row r="26" spans="1:12" s="8" customFormat="1" ht="15.75" x14ac:dyDescent="0.25">
      <c r="A26" s="31" t="s">
        <v>24</v>
      </c>
      <c r="B26" s="53">
        <v>12</v>
      </c>
      <c r="C26" s="64">
        <v>0</v>
      </c>
      <c r="D26" s="64">
        <v>0</v>
      </c>
      <c r="E26" s="53">
        <v>100</v>
      </c>
      <c r="F26" s="53">
        <v>7.25</v>
      </c>
      <c r="G26" s="64">
        <v>32</v>
      </c>
      <c r="H26" s="64">
        <v>232</v>
      </c>
      <c r="I26" s="64">
        <v>218</v>
      </c>
      <c r="J26" s="64">
        <v>94</v>
      </c>
      <c r="K26" s="32"/>
    </row>
    <row r="27" spans="1:12" s="40" customFormat="1" ht="15.75" x14ac:dyDescent="0.25">
      <c r="A27" s="36" t="s">
        <v>25</v>
      </c>
      <c r="B27" s="42">
        <v>24</v>
      </c>
      <c r="C27" s="42">
        <v>0</v>
      </c>
      <c r="D27" s="42">
        <v>0</v>
      </c>
      <c r="E27" s="42">
        <v>100</v>
      </c>
      <c r="F27" s="42">
        <v>10.24</v>
      </c>
      <c r="G27" s="42">
        <v>32</v>
      </c>
      <c r="H27" s="42">
        <v>384</v>
      </c>
      <c r="I27" s="42">
        <v>324</v>
      </c>
      <c r="J27" s="42">
        <v>84.4</v>
      </c>
    </row>
    <row r="28" spans="1:12" s="39" customFormat="1" ht="15.75" x14ac:dyDescent="0.25">
      <c r="A28" s="52" t="s">
        <v>42</v>
      </c>
      <c r="B28" s="41">
        <v>43</v>
      </c>
      <c r="C28" s="41">
        <v>0</v>
      </c>
      <c r="D28" s="41">
        <v>0</v>
      </c>
      <c r="E28" s="41">
        <v>0</v>
      </c>
      <c r="F28" s="41">
        <v>8.6</v>
      </c>
      <c r="G28" s="41">
        <v>20</v>
      </c>
      <c r="H28" s="41">
        <v>172</v>
      </c>
      <c r="I28" s="41">
        <v>172</v>
      </c>
      <c r="J28" s="41">
        <v>100</v>
      </c>
    </row>
    <row r="29" spans="1:12" s="54" customFormat="1" ht="15.75" x14ac:dyDescent="0.25">
      <c r="A29" s="33" t="s">
        <v>28</v>
      </c>
      <c r="B29" s="34">
        <v>10</v>
      </c>
      <c r="C29" s="34">
        <v>0</v>
      </c>
      <c r="D29" s="34">
        <v>0</v>
      </c>
      <c r="E29" s="34">
        <v>100</v>
      </c>
      <c r="F29" s="34">
        <v>10</v>
      </c>
      <c r="G29" s="34">
        <v>16</v>
      </c>
      <c r="H29" s="34">
        <v>160</v>
      </c>
      <c r="I29" s="34">
        <v>140</v>
      </c>
      <c r="J29" s="34">
        <v>87.5</v>
      </c>
    </row>
    <row r="30" spans="1:12" s="37" customFormat="1" ht="15.75" x14ac:dyDescent="0.25">
      <c r="A30" s="36" t="s">
        <v>26</v>
      </c>
      <c r="B30" s="41">
        <v>17</v>
      </c>
      <c r="C30" s="41">
        <v>0</v>
      </c>
      <c r="D30" s="41">
        <v>0</v>
      </c>
      <c r="E30" s="41">
        <v>100</v>
      </c>
      <c r="F30" s="41">
        <v>17</v>
      </c>
      <c r="G30" s="41">
        <v>30</v>
      </c>
      <c r="H30" s="41">
        <v>234</v>
      </c>
      <c r="I30" s="41">
        <v>234</v>
      </c>
      <c r="J30" s="41">
        <v>100</v>
      </c>
      <c r="K30" s="43"/>
    </row>
    <row r="31" spans="1:12" s="1" customFormat="1" ht="15.75" x14ac:dyDescent="0.25">
      <c r="A31" s="3" t="s">
        <v>33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21">
        <v>0</v>
      </c>
    </row>
    <row r="32" spans="1:12" s="40" customFormat="1" ht="15.75" x14ac:dyDescent="0.25">
      <c r="A32" s="36" t="s">
        <v>37</v>
      </c>
      <c r="B32" s="41">
        <v>40</v>
      </c>
      <c r="C32" s="41">
        <v>0</v>
      </c>
      <c r="D32" s="41">
        <v>0</v>
      </c>
      <c r="E32" s="41">
        <v>0</v>
      </c>
      <c r="F32" s="41">
        <v>40</v>
      </c>
      <c r="G32" s="41">
        <v>6</v>
      </c>
      <c r="H32" s="41">
        <v>62</v>
      </c>
      <c r="I32" s="41">
        <v>56</v>
      </c>
      <c r="J32" s="41">
        <v>90</v>
      </c>
      <c r="K32" s="45"/>
    </row>
    <row r="33" spans="1:12" s="1" customFormat="1" ht="15.75" x14ac:dyDescent="0.25">
      <c r="A33" s="3" t="s">
        <v>34</v>
      </c>
      <c r="B33" s="44">
        <v>15</v>
      </c>
      <c r="C33" s="44">
        <v>0</v>
      </c>
      <c r="D33" s="44">
        <v>0</v>
      </c>
      <c r="E33" s="44">
        <v>0</v>
      </c>
      <c r="F33" s="70">
        <v>15</v>
      </c>
      <c r="G33" s="44">
        <v>20</v>
      </c>
      <c r="H33" s="44">
        <v>300</v>
      </c>
      <c r="I33" s="44">
        <v>300</v>
      </c>
      <c r="J33" s="70">
        <f t="shared" ref="J33" si="3">I33*100/H33</f>
        <v>100</v>
      </c>
    </row>
    <row r="34" spans="1:12" s="1" customFormat="1" ht="15.75" x14ac:dyDescent="0.25">
      <c r="A34" s="3"/>
      <c r="B34" s="13"/>
      <c r="C34" s="13"/>
      <c r="D34" s="13"/>
      <c r="E34" s="13"/>
      <c r="F34" s="16"/>
      <c r="G34" s="13"/>
      <c r="H34" s="13"/>
      <c r="I34" s="13"/>
      <c r="J34" s="16"/>
    </row>
    <row r="35" spans="1:12" s="4" customFormat="1" ht="15.75" x14ac:dyDescent="0.25">
      <c r="A35" s="3" t="s">
        <v>27</v>
      </c>
      <c r="B35" s="14">
        <f>B33+B32+B31+B30+B28+B27+B25</f>
        <v>169</v>
      </c>
      <c r="C35" s="14">
        <f>C33+C32+C31+C30+C29+C28+C27+C26+C25</f>
        <v>0</v>
      </c>
      <c r="D35" s="11">
        <f>C35*10/B35</f>
        <v>0</v>
      </c>
      <c r="E35" s="11">
        <f>387.28/4</f>
        <v>96.82</v>
      </c>
      <c r="F35" s="15">
        <f>H35/G35</f>
        <v>10.493150684931507</v>
      </c>
      <c r="G35" s="14">
        <f>G33+G32+G31+G30+G28+G27+G25</f>
        <v>146</v>
      </c>
      <c r="H35" s="14">
        <f>H33+H32+H31+H30+H28+H27+H25</f>
        <v>1532</v>
      </c>
      <c r="I35" s="14">
        <f>I33+I32+I31+I30+I28+I27+I25</f>
        <v>1430</v>
      </c>
      <c r="J35" s="11">
        <f>I35*100/H35</f>
        <v>93.342036553524807</v>
      </c>
      <c r="K35" s="4">
        <v>2186.77</v>
      </c>
    </row>
    <row r="36" spans="1:12" x14ac:dyDescent="0.25">
      <c r="A36" s="210" t="s">
        <v>29</v>
      </c>
      <c r="B36" s="211"/>
      <c r="C36" s="211"/>
      <c r="D36" s="211"/>
      <c r="E36" s="211"/>
      <c r="F36" s="211"/>
      <c r="G36" s="211"/>
      <c r="H36" s="211"/>
      <c r="I36" s="211"/>
      <c r="J36" s="212"/>
    </row>
    <row r="37" spans="1:12" s="9" customFormat="1" ht="15.75" x14ac:dyDescent="0.25">
      <c r="A37" s="18" t="s">
        <v>30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26"/>
    </row>
    <row r="38" spans="1:12" s="61" customFormat="1" ht="15.75" x14ac:dyDescent="0.25">
      <c r="A38" s="60" t="s">
        <v>31</v>
      </c>
      <c r="B38" s="41">
        <v>24</v>
      </c>
      <c r="C38" s="41">
        <v>6</v>
      </c>
      <c r="D38" s="41">
        <v>25</v>
      </c>
      <c r="E38" s="41">
        <v>99.3</v>
      </c>
      <c r="F38" s="41">
        <v>11.25</v>
      </c>
      <c r="G38" s="41">
        <v>32</v>
      </c>
      <c r="H38" s="41">
        <v>360</v>
      </c>
      <c r="I38" s="41">
        <v>348</v>
      </c>
      <c r="J38" s="41">
        <v>96.67</v>
      </c>
    </row>
    <row r="39" spans="1:12" s="40" customFormat="1" ht="15.75" x14ac:dyDescent="0.25">
      <c r="A39" s="36" t="s">
        <v>33</v>
      </c>
      <c r="B39" s="44">
        <v>10</v>
      </c>
      <c r="C39" s="44">
        <v>0</v>
      </c>
      <c r="D39" s="44">
        <v>0</v>
      </c>
      <c r="E39" s="44">
        <v>100</v>
      </c>
      <c r="F39" s="44">
        <v>10</v>
      </c>
      <c r="G39" s="44">
        <v>4</v>
      </c>
      <c r="H39" s="44">
        <v>40</v>
      </c>
      <c r="I39" s="44">
        <v>24</v>
      </c>
      <c r="J39" s="44">
        <v>60</v>
      </c>
    </row>
    <row r="40" spans="1:12" s="40" customFormat="1" ht="15.75" x14ac:dyDescent="0.25">
      <c r="A40" s="36" t="s">
        <v>38</v>
      </c>
      <c r="B40" s="65">
        <v>16</v>
      </c>
      <c r="C40" s="65">
        <v>0</v>
      </c>
      <c r="D40" s="65">
        <v>0</v>
      </c>
      <c r="E40" s="65">
        <v>0</v>
      </c>
      <c r="F40" s="65">
        <v>16</v>
      </c>
      <c r="G40" s="65">
        <v>22</v>
      </c>
      <c r="H40" s="65">
        <v>158</v>
      </c>
      <c r="I40" s="65">
        <v>158</v>
      </c>
      <c r="J40" s="65">
        <v>100</v>
      </c>
    </row>
    <row r="41" spans="1:12" s="1" customFormat="1" ht="15.75" x14ac:dyDescent="0.25">
      <c r="A41" s="48" t="s">
        <v>40</v>
      </c>
      <c r="B41" s="41">
        <v>11</v>
      </c>
      <c r="C41" s="41">
        <v>0</v>
      </c>
      <c r="D41" s="41">
        <v>0</v>
      </c>
      <c r="E41" s="41">
        <v>0</v>
      </c>
      <c r="F41" s="41">
        <v>9.25</v>
      </c>
      <c r="G41" s="41">
        <v>16</v>
      </c>
      <c r="H41" s="41">
        <v>148</v>
      </c>
      <c r="I41" s="41">
        <v>92</v>
      </c>
      <c r="J41" s="41">
        <v>62.16</v>
      </c>
    </row>
    <row r="42" spans="1:12" s="1" customFormat="1" ht="15.75" x14ac:dyDescent="0.25">
      <c r="A42" s="48" t="s">
        <v>34</v>
      </c>
      <c r="B42" s="44">
        <v>12</v>
      </c>
      <c r="C42" s="44">
        <v>0</v>
      </c>
      <c r="D42" s="44">
        <v>0</v>
      </c>
      <c r="E42" s="44">
        <v>0</v>
      </c>
      <c r="F42" s="44">
        <v>12</v>
      </c>
      <c r="G42" s="44">
        <v>6</v>
      </c>
      <c r="H42" s="44">
        <v>72</v>
      </c>
      <c r="I42" s="44">
        <v>72</v>
      </c>
      <c r="J42" s="44">
        <v>100</v>
      </c>
    </row>
    <row r="43" spans="1:12" s="4" customFormat="1" ht="15.75" x14ac:dyDescent="0.25">
      <c r="A43" s="18" t="s">
        <v>17</v>
      </c>
      <c r="B43" s="19">
        <f>+B42+B41+B40+B39+B38+B37</f>
        <v>73</v>
      </c>
      <c r="C43" s="19">
        <f>+C42+C41+C40+C39+C38+C37</f>
        <v>6</v>
      </c>
      <c r="D43" s="20">
        <f>C43*100/B43</f>
        <v>8.2191780821917817</v>
      </c>
      <c r="E43" s="20">
        <f>195.17/2</f>
        <v>97.584999999999994</v>
      </c>
      <c r="F43" s="47">
        <f>H43/G43</f>
        <v>9.7249999999999996</v>
      </c>
      <c r="G43" s="19">
        <f>+G42+G41+G40+G39+G38+G37</f>
        <v>80</v>
      </c>
      <c r="H43" s="19">
        <f>+H42+H41+H40+H39+H38+H37</f>
        <v>778</v>
      </c>
      <c r="I43" s="19">
        <f>+I42+I41+I40+I39+I38+I37</f>
        <v>694</v>
      </c>
      <c r="J43" s="20">
        <f>I43*100/H43</f>
        <v>89.203084832904878</v>
      </c>
      <c r="K43" s="4">
        <v>929.55</v>
      </c>
      <c r="L43" s="4">
        <v>83.69</v>
      </c>
    </row>
    <row r="44" spans="1:12" s="8" customFormat="1" ht="15.75" x14ac:dyDescent="0.25">
      <c r="A44" s="58" t="s">
        <v>48</v>
      </c>
      <c r="B44" s="109">
        <f>B29+B26+B20+B13+B8</f>
        <v>71</v>
      </c>
      <c r="C44" s="109">
        <f>C29+C26+C20+C13+C8</f>
        <v>2</v>
      </c>
      <c r="D44" s="105">
        <f>C44*100/B44</f>
        <v>2.816901408450704</v>
      </c>
      <c r="E44" s="109">
        <v>100</v>
      </c>
      <c r="F44" s="105">
        <f>H44/G44</f>
        <v>10.153846153846153</v>
      </c>
      <c r="G44" s="109">
        <f>G29+G26+G20+G13+G8</f>
        <v>104</v>
      </c>
      <c r="H44" s="109">
        <f>H29+H26+H20+H13+H8</f>
        <v>1056</v>
      </c>
      <c r="I44" s="109">
        <f>I29+I26+I20+I13+I8</f>
        <v>966</v>
      </c>
      <c r="J44" s="105">
        <f>I44*100/H44</f>
        <v>91.477272727272734</v>
      </c>
    </row>
    <row r="45" spans="1:12" ht="15.75" x14ac:dyDescent="0.25">
      <c r="A45" s="22" t="s">
        <v>32</v>
      </c>
      <c r="B45" s="23">
        <f>B43+B35+B23+B16</f>
        <v>413</v>
      </c>
      <c r="C45" s="23">
        <f>C43+C35+C23+C16</f>
        <v>14</v>
      </c>
      <c r="D45" s="24">
        <f>C45*100/B45</f>
        <v>3.3898305084745761</v>
      </c>
      <c r="E45" s="24">
        <f>(E43+E35+E23+E16)/4</f>
        <v>97.572083333333325</v>
      </c>
      <c r="F45" s="7">
        <f>H45/G45</f>
        <v>8.8557377049180328</v>
      </c>
      <c r="G45" s="23">
        <f>G43+G35+G23+G16+G44</f>
        <v>610</v>
      </c>
      <c r="H45" s="23">
        <f>H43+H35+H23+H16</f>
        <v>5402</v>
      </c>
      <c r="I45" s="23">
        <f>I43+I35+I23+I16</f>
        <v>5010</v>
      </c>
      <c r="J45" s="24">
        <f>I45*100/H45</f>
        <v>92.743428359866712</v>
      </c>
    </row>
  </sheetData>
  <mergeCells count="15">
    <mergeCell ref="A1:J1"/>
    <mergeCell ref="A24:J24"/>
    <mergeCell ref="A36:J36"/>
    <mergeCell ref="A17:J17"/>
    <mergeCell ref="F3:F6"/>
    <mergeCell ref="G3:G6"/>
    <mergeCell ref="A7:J7"/>
    <mergeCell ref="A2:A6"/>
    <mergeCell ref="B2:D2"/>
    <mergeCell ref="F2:J2"/>
    <mergeCell ref="D3:D6"/>
    <mergeCell ref="E3:E6"/>
    <mergeCell ref="H3:J5"/>
    <mergeCell ref="B3:B6"/>
    <mergeCell ref="C3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40" workbookViewId="0">
      <selection activeCell="B52" sqref="B52:J52"/>
    </sheetView>
  </sheetViews>
  <sheetFormatPr defaultRowHeight="15" x14ac:dyDescent="0.25"/>
  <cols>
    <col min="1" max="1" width="22.5703125" customWidth="1"/>
    <col min="4" max="4" width="9.42578125" customWidth="1"/>
    <col min="6" max="6" width="9" customWidth="1"/>
    <col min="10" max="10" width="7.7109375" customWidth="1"/>
  </cols>
  <sheetData>
    <row r="1" spans="1:10" ht="15.75" x14ac:dyDescent="0.25">
      <c r="A1" s="209" t="s">
        <v>39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58.5" x14ac:dyDescent="0.25">
      <c r="A2" s="220"/>
      <c r="B2" s="221" t="s">
        <v>0</v>
      </c>
      <c r="C2" s="222"/>
      <c r="D2" s="223"/>
      <c r="E2" s="30" t="s">
        <v>1</v>
      </c>
      <c r="F2" s="221" t="s">
        <v>2</v>
      </c>
      <c r="G2" s="222"/>
      <c r="H2" s="222"/>
      <c r="I2" s="222"/>
      <c r="J2" s="223"/>
    </row>
    <row r="3" spans="1:10" x14ac:dyDescent="0.25">
      <c r="A3" s="220"/>
      <c r="B3" s="214" t="s">
        <v>7</v>
      </c>
      <c r="C3" s="214" t="s">
        <v>8</v>
      </c>
      <c r="D3" s="224" t="s">
        <v>3</v>
      </c>
      <c r="E3" s="225" t="s">
        <v>3</v>
      </c>
      <c r="F3" s="214" t="s">
        <v>10</v>
      </c>
      <c r="G3" s="214" t="s">
        <v>9</v>
      </c>
      <c r="H3" s="225" t="s">
        <v>4</v>
      </c>
      <c r="I3" s="225"/>
      <c r="J3" s="225"/>
    </row>
    <row r="4" spans="1:10" x14ac:dyDescent="0.25">
      <c r="A4" s="220"/>
      <c r="B4" s="226"/>
      <c r="C4" s="215"/>
      <c r="D4" s="224"/>
      <c r="E4" s="225"/>
      <c r="F4" s="215"/>
      <c r="G4" s="215"/>
      <c r="H4" s="225"/>
      <c r="I4" s="225"/>
      <c r="J4" s="225"/>
    </row>
    <row r="5" spans="1:10" x14ac:dyDescent="0.25">
      <c r="A5" s="220"/>
      <c r="B5" s="226"/>
      <c r="C5" s="215"/>
      <c r="D5" s="224"/>
      <c r="E5" s="225"/>
      <c r="F5" s="215"/>
      <c r="G5" s="215"/>
      <c r="H5" s="225"/>
      <c r="I5" s="225"/>
      <c r="J5" s="225"/>
    </row>
    <row r="6" spans="1:10" x14ac:dyDescent="0.25">
      <c r="A6" s="220"/>
      <c r="B6" s="227"/>
      <c r="C6" s="216"/>
      <c r="D6" s="224"/>
      <c r="E6" s="225"/>
      <c r="F6" s="216"/>
      <c r="G6" s="216"/>
      <c r="H6" s="29" t="s">
        <v>5</v>
      </c>
      <c r="I6" s="29" t="s">
        <v>6</v>
      </c>
      <c r="J6" s="29" t="s">
        <v>3</v>
      </c>
    </row>
    <row r="7" spans="1:10" ht="15.75" x14ac:dyDescent="0.25">
      <c r="A7" s="217" t="s">
        <v>11</v>
      </c>
      <c r="B7" s="218"/>
      <c r="C7" s="218"/>
      <c r="D7" s="218"/>
      <c r="E7" s="218"/>
      <c r="F7" s="218"/>
      <c r="G7" s="218"/>
      <c r="H7" s="218"/>
      <c r="I7" s="218"/>
      <c r="J7" s="219"/>
    </row>
    <row r="8" spans="1:10" s="8" customFormat="1" ht="15.75" x14ac:dyDescent="0.25">
      <c r="A8" s="33" t="s">
        <v>12</v>
      </c>
      <c r="B8" s="53">
        <v>24</v>
      </c>
      <c r="C8" s="53">
        <v>2</v>
      </c>
      <c r="D8" s="53">
        <v>18.18</v>
      </c>
      <c r="E8" s="53">
        <v>100</v>
      </c>
      <c r="F8" s="53">
        <v>12</v>
      </c>
      <c r="G8" s="53">
        <v>30</v>
      </c>
      <c r="H8" s="53">
        <v>346</v>
      </c>
      <c r="I8" s="53">
        <v>302</v>
      </c>
      <c r="J8" s="53">
        <v>87.28</v>
      </c>
    </row>
    <row r="9" spans="1:10" s="40" customFormat="1" ht="15.75" x14ac:dyDescent="0.25">
      <c r="A9" s="36" t="s">
        <v>12</v>
      </c>
      <c r="B9" s="41">
        <v>24</v>
      </c>
      <c r="C9" s="41">
        <v>9</v>
      </c>
      <c r="D9" s="41">
        <v>37.5</v>
      </c>
      <c r="E9" s="41">
        <v>100</v>
      </c>
      <c r="F9" s="41">
        <v>12</v>
      </c>
      <c r="G9" s="41">
        <v>190</v>
      </c>
      <c r="H9" s="41">
        <v>2040</v>
      </c>
      <c r="I9" s="41">
        <v>1864</v>
      </c>
      <c r="J9" s="41">
        <v>91.37</v>
      </c>
    </row>
    <row r="10" spans="1:10" s="39" customFormat="1" ht="15.75" x14ac:dyDescent="0.25">
      <c r="A10" s="62" t="s">
        <v>13</v>
      </c>
      <c r="B10" s="65">
        <v>24</v>
      </c>
      <c r="C10" s="65">
        <v>7</v>
      </c>
      <c r="D10" s="65">
        <v>29.16</v>
      </c>
      <c r="E10" s="65">
        <v>98.8</v>
      </c>
      <c r="F10" s="79">
        <f>H10/G10</f>
        <v>11.906976744186046</v>
      </c>
      <c r="G10" s="65">
        <v>86</v>
      </c>
      <c r="H10" s="65">
        <v>1024</v>
      </c>
      <c r="I10" s="65">
        <v>930</v>
      </c>
      <c r="J10" s="65">
        <v>88.59</v>
      </c>
    </row>
    <row r="11" spans="1:10" s="39" customFormat="1" ht="15.75" x14ac:dyDescent="0.25">
      <c r="A11" s="89" t="s">
        <v>45</v>
      </c>
      <c r="B11" s="84">
        <v>29</v>
      </c>
      <c r="C11" s="84">
        <v>11</v>
      </c>
      <c r="D11" s="84">
        <v>18.899999999999999</v>
      </c>
      <c r="E11" s="84">
        <v>100</v>
      </c>
      <c r="F11" s="84">
        <v>9.67</v>
      </c>
      <c r="G11" s="84">
        <v>55</v>
      </c>
      <c r="H11" s="84">
        <v>532</v>
      </c>
      <c r="I11" s="84">
        <v>519</v>
      </c>
      <c r="J11" s="84">
        <v>97.5</v>
      </c>
    </row>
    <row r="12" spans="1:10" s="40" customFormat="1" ht="15.75" x14ac:dyDescent="0.25">
      <c r="A12" s="36" t="s">
        <v>41</v>
      </c>
      <c r="B12" s="41">
        <v>9</v>
      </c>
      <c r="C12" s="41">
        <v>0</v>
      </c>
      <c r="D12" s="41">
        <v>0</v>
      </c>
      <c r="E12" s="41">
        <v>0</v>
      </c>
      <c r="F12" s="41">
        <v>7.25</v>
      </c>
      <c r="G12" s="41">
        <v>16</v>
      </c>
      <c r="H12" s="41">
        <v>116</v>
      </c>
      <c r="I12" s="41">
        <v>79</v>
      </c>
      <c r="J12" s="41">
        <v>68.099999999999994</v>
      </c>
    </row>
    <row r="13" spans="1:10" s="97" customFormat="1" ht="15.75" x14ac:dyDescent="0.25">
      <c r="A13" s="3" t="s">
        <v>36</v>
      </c>
      <c r="B13" s="96">
        <v>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</row>
    <row r="14" spans="1:10" s="40" customFormat="1" ht="15.75" x14ac:dyDescent="0.25">
      <c r="A14" s="36" t="s">
        <v>14</v>
      </c>
      <c r="B14" s="41">
        <v>60</v>
      </c>
      <c r="C14" s="41">
        <v>20</v>
      </c>
      <c r="D14" s="41">
        <v>33.33</v>
      </c>
      <c r="E14" s="41">
        <v>100</v>
      </c>
      <c r="F14" s="41">
        <v>10.220000000000001</v>
      </c>
      <c r="G14" s="41">
        <v>270</v>
      </c>
      <c r="H14" s="41">
        <v>2760</v>
      </c>
      <c r="I14" s="41">
        <v>2540</v>
      </c>
      <c r="J14" s="41">
        <v>92.02</v>
      </c>
    </row>
    <row r="15" spans="1:10" ht="15.75" x14ac:dyDescent="0.25">
      <c r="A15" s="31" t="s">
        <v>15</v>
      </c>
      <c r="B15" s="49">
        <v>24</v>
      </c>
      <c r="C15" s="49">
        <v>0</v>
      </c>
      <c r="D15" s="49">
        <v>0</v>
      </c>
      <c r="E15" s="49">
        <v>100</v>
      </c>
      <c r="F15" s="49">
        <v>13</v>
      </c>
      <c r="G15" s="49">
        <v>42</v>
      </c>
      <c r="H15" s="49">
        <v>445</v>
      </c>
      <c r="I15" s="49">
        <v>425</v>
      </c>
      <c r="J15" s="90">
        <f t="shared" ref="J15" si="0">I15*100/H15</f>
        <v>95.50561797752809</v>
      </c>
    </row>
    <row r="16" spans="1:10" s="1" customFormat="1" ht="15.75" x14ac:dyDescent="0.25">
      <c r="A16" s="71" t="s">
        <v>15</v>
      </c>
      <c r="B16" s="41">
        <v>23</v>
      </c>
      <c r="C16" s="41">
        <v>10</v>
      </c>
      <c r="D16" s="41">
        <v>43.47</v>
      </c>
      <c r="E16" s="41">
        <v>100</v>
      </c>
      <c r="F16" s="41">
        <v>11.47</v>
      </c>
      <c r="G16" s="41">
        <v>106</v>
      </c>
      <c r="H16" s="41">
        <v>1216</v>
      </c>
      <c r="I16" s="41">
        <v>1148</v>
      </c>
      <c r="J16" s="41">
        <v>94.4</v>
      </c>
    </row>
    <row r="17" spans="1:21" s="40" customFormat="1" ht="15.75" x14ac:dyDescent="0.25">
      <c r="A17" s="50" t="s">
        <v>16</v>
      </c>
      <c r="B17" s="41">
        <v>77</v>
      </c>
      <c r="C17" s="41">
        <v>29</v>
      </c>
      <c r="D17" s="41">
        <v>37.659999999999997</v>
      </c>
      <c r="E17" s="41">
        <v>100</v>
      </c>
      <c r="F17" s="41">
        <v>11.87</v>
      </c>
      <c r="G17" s="41">
        <v>276</v>
      </c>
      <c r="H17" s="41">
        <v>3278</v>
      </c>
      <c r="I17" s="41">
        <v>2974</v>
      </c>
      <c r="J17" s="41">
        <v>90.72</v>
      </c>
    </row>
    <row r="18" spans="1:21" ht="15.75" x14ac:dyDescent="0.25">
      <c r="A18" s="3" t="s">
        <v>34</v>
      </c>
      <c r="B18" s="41">
        <v>24</v>
      </c>
      <c r="C18" s="41">
        <v>0</v>
      </c>
      <c r="D18" s="41">
        <v>0</v>
      </c>
      <c r="E18" s="41">
        <v>0</v>
      </c>
      <c r="F18" s="41">
        <v>12</v>
      </c>
      <c r="G18" s="41">
        <v>40</v>
      </c>
      <c r="H18" s="41">
        <v>480</v>
      </c>
      <c r="I18" s="41">
        <v>480</v>
      </c>
      <c r="J18" s="41">
        <v>100</v>
      </c>
      <c r="L18" s="98"/>
      <c r="M18" s="98"/>
      <c r="N18" s="98"/>
      <c r="O18" s="98"/>
      <c r="P18" s="99"/>
      <c r="Q18" s="98"/>
      <c r="R18" s="98"/>
      <c r="S18" s="98"/>
      <c r="T18" s="100"/>
    </row>
    <row r="19" spans="1:21" s="8" customFormat="1" ht="15.75" x14ac:dyDescent="0.25">
      <c r="A19" s="33" t="s">
        <v>43</v>
      </c>
      <c r="B19" s="35">
        <f>B15+B8</f>
        <v>48</v>
      </c>
      <c r="C19" s="35">
        <f>C15+C8</f>
        <v>2</v>
      </c>
      <c r="D19" s="55">
        <f>C19*100/B19</f>
        <v>4.166666666666667</v>
      </c>
      <c r="E19" s="35">
        <v>98.25</v>
      </c>
      <c r="F19" s="56">
        <f>H19/G19</f>
        <v>10.986111111111111</v>
      </c>
      <c r="G19" s="35">
        <f>G15+G8</f>
        <v>72</v>
      </c>
      <c r="H19" s="35">
        <f>H15+H8</f>
        <v>791</v>
      </c>
      <c r="I19" s="35">
        <f>I15+I8</f>
        <v>727</v>
      </c>
      <c r="J19" s="55">
        <f>I19*100/H19</f>
        <v>91.908975979772435</v>
      </c>
    </row>
    <row r="20" spans="1:21" s="25" customFormat="1" ht="18" x14ac:dyDescent="0.45">
      <c r="A20" s="3" t="s">
        <v>17</v>
      </c>
      <c r="B20" s="14">
        <f>B18+B17+B14+B13+B12+B10+B9</f>
        <v>218</v>
      </c>
      <c r="C20" s="14">
        <f>C18+C17+C14+C13+C12+C10+C9</f>
        <v>65</v>
      </c>
      <c r="D20" s="16">
        <f>C20*100/B20</f>
        <v>29.816513761467888</v>
      </c>
      <c r="E20" s="11">
        <v>99.76</v>
      </c>
      <c r="F20" s="57">
        <f>H20/G20</f>
        <v>13.036446469248292</v>
      </c>
      <c r="G20" s="14">
        <f>G18+G17+G14+G13+G12+G10+G9</f>
        <v>878</v>
      </c>
      <c r="H20" s="14">
        <f>H18+H17+H16+H14+H12+H11+H10+H9</f>
        <v>11446</v>
      </c>
      <c r="I20" s="14">
        <f>I18+I17+I16+I14+I12+I11+I10+I9</f>
        <v>10534</v>
      </c>
      <c r="J20" s="16">
        <f>I20*100/H20</f>
        <v>92.032150969771095</v>
      </c>
      <c r="K20" s="94">
        <v>11650</v>
      </c>
      <c r="L20" s="95">
        <f>H20*100/K20</f>
        <v>98.248927038626604</v>
      </c>
    </row>
    <row r="21" spans="1:21" ht="18" x14ac:dyDescent="0.45">
      <c r="A21" s="213" t="s">
        <v>18</v>
      </c>
      <c r="B21" s="211"/>
      <c r="C21" s="211"/>
      <c r="D21" s="211"/>
      <c r="E21" s="211"/>
      <c r="F21" s="211"/>
      <c r="G21" s="211"/>
      <c r="H21" s="211"/>
      <c r="I21" s="211"/>
      <c r="J21" s="212"/>
      <c r="K21" s="94"/>
      <c r="L21" s="94"/>
    </row>
    <row r="22" spans="1:21" s="40" customFormat="1" ht="18" x14ac:dyDescent="0.45">
      <c r="A22" s="36" t="s">
        <v>19</v>
      </c>
      <c r="B22" s="41">
        <v>49</v>
      </c>
      <c r="C22" s="41">
        <v>28</v>
      </c>
      <c r="D22" s="113">
        <f>C22*100/B22</f>
        <v>57.142857142857146</v>
      </c>
      <c r="E22" s="41">
        <v>100</v>
      </c>
      <c r="F22" s="41">
        <v>10.9</v>
      </c>
      <c r="G22" s="41">
        <v>268</v>
      </c>
      <c r="H22" s="41">
        <v>3316</v>
      </c>
      <c r="I22" s="41">
        <v>3144</v>
      </c>
      <c r="J22" s="76">
        <f>I22*100/H22</f>
        <v>94.813027744270201</v>
      </c>
      <c r="K22" s="94"/>
      <c r="L22" s="94"/>
    </row>
    <row r="23" spans="1:21" s="40" customFormat="1" ht="18" x14ac:dyDescent="0.45">
      <c r="A23" s="62" t="s">
        <v>21</v>
      </c>
      <c r="B23" s="41">
        <v>48</v>
      </c>
      <c r="C23" s="41">
        <v>4</v>
      </c>
      <c r="D23" s="41">
        <v>18.18</v>
      </c>
      <c r="E23" s="41">
        <v>99.2</v>
      </c>
      <c r="F23" s="41">
        <v>11.02</v>
      </c>
      <c r="G23" s="41">
        <v>256</v>
      </c>
      <c r="H23" s="41">
        <v>2822</v>
      </c>
      <c r="I23" s="41">
        <v>2682</v>
      </c>
      <c r="J23" s="41">
        <v>95</v>
      </c>
      <c r="K23" s="94"/>
      <c r="L23" s="94"/>
    </row>
    <row r="24" spans="1:21" ht="18" x14ac:dyDescent="0.45">
      <c r="A24" s="33" t="s">
        <v>20</v>
      </c>
      <c r="B24" s="35">
        <v>12</v>
      </c>
      <c r="C24" s="35">
        <v>6</v>
      </c>
      <c r="D24" s="35">
        <v>50</v>
      </c>
      <c r="E24" s="35">
        <v>100</v>
      </c>
      <c r="F24" s="35">
        <v>12</v>
      </c>
      <c r="G24" s="35">
        <v>112</v>
      </c>
      <c r="H24" s="35">
        <v>1344</v>
      </c>
      <c r="I24" s="35">
        <v>1236</v>
      </c>
      <c r="J24" s="35">
        <v>91.96</v>
      </c>
      <c r="K24" s="94"/>
      <c r="L24" s="98"/>
      <c r="M24" s="98"/>
      <c r="N24" s="98"/>
      <c r="O24" s="98"/>
      <c r="P24" s="98"/>
      <c r="Q24" s="98"/>
      <c r="R24" s="98"/>
      <c r="S24" s="98"/>
      <c r="T24" s="98"/>
      <c r="U24" s="101"/>
    </row>
    <row r="25" spans="1:21" s="37" customFormat="1" ht="18" x14ac:dyDescent="0.45">
      <c r="A25" s="52" t="s">
        <v>20</v>
      </c>
      <c r="B25" s="41">
        <v>12</v>
      </c>
      <c r="C25" s="41">
        <v>6</v>
      </c>
      <c r="D25" s="41">
        <v>50</v>
      </c>
      <c r="E25" s="41">
        <v>100</v>
      </c>
      <c r="F25" s="41">
        <v>12</v>
      </c>
      <c r="G25" s="41">
        <v>112</v>
      </c>
      <c r="H25" s="41">
        <v>1344</v>
      </c>
      <c r="I25" s="41">
        <v>1236</v>
      </c>
      <c r="J25" s="41">
        <v>91.96</v>
      </c>
      <c r="K25" s="94"/>
      <c r="L25" s="94"/>
    </row>
    <row r="26" spans="1:21" ht="18.75" x14ac:dyDescent="0.45">
      <c r="A26" s="10" t="s">
        <v>34</v>
      </c>
      <c r="B26" s="13">
        <v>24</v>
      </c>
      <c r="C26" s="13">
        <v>0</v>
      </c>
      <c r="D26" s="13">
        <v>0</v>
      </c>
      <c r="E26" s="13">
        <v>0</v>
      </c>
      <c r="F26" s="16">
        <v>24</v>
      </c>
      <c r="G26" s="13">
        <v>40</v>
      </c>
      <c r="H26" s="13">
        <v>480</v>
      </c>
      <c r="I26" s="13">
        <v>480</v>
      </c>
      <c r="J26" s="16">
        <v>100</v>
      </c>
      <c r="K26" s="93"/>
      <c r="L26" s="94"/>
    </row>
    <row r="27" spans="1:21" ht="18" x14ac:dyDescent="0.45">
      <c r="A27" s="10"/>
      <c r="B27" s="13"/>
      <c r="C27" s="13"/>
      <c r="D27" s="13"/>
      <c r="E27" s="13"/>
      <c r="F27" s="16"/>
      <c r="G27" s="13"/>
      <c r="H27" s="13"/>
      <c r="I27" s="13"/>
      <c r="J27" s="16"/>
      <c r="K27" s="94"/>
      <c r="L27" s="94"/>
    </row>
    <row r="28" spans="1:21" ht="18" x14ac:dyDescent="0.45">
      <c r="A28" s="3" t="s">
        <v>17</v>
      </c>
      <c r="B28" s="14">
        <f>B26+B25+B23+B22</f>
        <v>133</v>
      </c>
      <c r="C28" s="14">
        <f>C26+C25+C23+C22</f>
        <v>38</v>
      </c>
      <c r="D28" s="17">
        <f>C28*100/B28</f>
        <v>28.571428571428573</v>
      </c>
      <c r="E28" s="17">
        <f>288.55/3</f>
        <v>96.183333333333337</v>
      </c>
      <c r="F28" s="15">
        <f>H28/G28</f>
        <v>11.778106508875739</v>
      </c>
      <c r="G28" s="14">
        <f>G26+G25+G23+G22</f>
        <v>676</v>
      </c>
      <c r="H28" s="14">
        <f>H26+H25+H23+H22</f>
        <v>7962</v>
      </c>
      <c r="I28" s="14">
        <f>I26+I25+I23+I22</f>
        <v>7542</v>
      </c>
      <c r="J28" s="11">
        <f>I28*100/H28</f>
        <v>94.724943481537309</v>
      </c>
      <c r="K28" s="94">
        <v>7797</v>
      </c>
      <c r="L28" s="95">
        <f>H28*100/K28</f>
        <v>102.11619853789919</v>
      </c>
    </row>
    <row r="29" spans="1:21" ht="18" x14ac:dyDescent="0.45">
      <c r="A29" s="210" t="s">
        <v>22</v>
      </c>
      <c r="B29" s="211"/>
      <c r="C29" s="211"/>
      <c r="D29" s="211"/>
      <c r="E29" s="211"/>
      <c r="F29" s="211"/>
      <c r="G29" s="211"/>
      <c r="H29" s="211"/>
      <c r="I29" s="211"/>
      <c r="J29" s="212"/>
      <c r="K29" s="94"/>
      <c r="L29" s="94"/>
    </row>
    <row r="30" spans="1:21" s="37" customFormat="1" ht="28.5" customHeight="1" x14ac:dyDescent="0.45">
      <c r="A30" s="36" t="s">
        <v>23</v>
      </c>
      <c r="B30" s="42">
        <v>61</v>
      </c>
      <c r="C30" s="42">
        <v>13</v>
      </c>
      <c r="D30" s="42">
        <v>21.31</v>
      </c>
      <c r="E30" s="42">
        <v>100</v>
      </c>
      <c r="F30" s="42">
        <v>10.42</v>
      </c>
      <c r="G30" s="42">
        <v>206</v>
      </c>
      <c r="H30" s="42">
        <v>2148</v>
      </c>
      <c r="I30" s="42">
        <v>2002</v>
      </c>
      <c r="J30" s="55">
        <f>I30*100/H30</f>
        <v>93.202979515828673</v>
      </c>
      <c r="K30" s="94"/>
      <c r="L30" s="94"/>
    </row>
    <row r="31" spans="1:21" ht="15.75" customHeight="1" x14ac:dyDescent="0.45">
      <c r="A31" s="31" t="s">
        <v>24</v>
      </c>
      <c r="B31" s="53">
        <v>12</v>
      </c>
      <c r="C31" s="69">
        <v>0</v>
      </c>
      <c r="D31" s="69">
        <v>0</v>
      </c>
      <c r="E31" s="53">
        <v>95.6</v>
      </c>
      <c r="F31" s="53">
        <v>7.25</v>
      </c>
      <c r="G31" s="53">
        <v>32</v>
      </c>
      <c r="H31" s="53">
        <v>232</v>
      </c>
      <c r="I31" s="53">
        <v>218</v>
      </c>
      <c r="J31" s="55">
        <f t="shared" ref="J31:J41" si="1">I31*100/H31</f>
        <v>93.965517241379317</v>
      </c>
      <c r="K31" s="94"/>
      <c r="L31" s="94"/>
    </row>
    <row r="32" spans="1:21" s="25" customFormat="1" ht="18" x14ac:dyDescent="0.45">
      <c r="A32" s="87" t="s">
        <v>24</v>
      </c>
      <c r="B32" s="89">
        <v>29</v>
      </c>
      <c r="C32" s="89">
        <v>7</v>
      </c>
      <c r="D32" s="89">
        <v>24</v>
      </c>
      <c r="E32" s="89">
        <v>95.6</v>
      </c>
      <c r="F32" s="89">
        <v>29</v>
      </c>
      <c r="G32" s="89">
        <v>170</v>
      </c>
      <c r="H32" s="89">
        <v>2190</v>
      </c>
      <c r="I32" s="89">
        <v>1702</v>
      </c>
      <c r="J32" s="16">
        <f t="shared" si="1"/>
        <v>77.716894977168948</v>
      </c>
      <c r="K32" s="94"/>
      <c r="L32" s="94"/>
    </row>
    <row r="33" spans="1:21" s="40" customFormat="1" ht="18" x14ac:dyDescent="0.45">
      <c r="A33" s="36" t="s">
        <v>25</v>
      </c>
      <c r="B33" s="65">
        <v>46</v>
      </c>
      <c r="C33" s="65">
        <v>5</v>
      </c>
      <c r="D33" s="65">
        <v>10.8</v>
      </c>
      <c r="E33" s="65">
        <v>96.3</v>
      </c>
      <c r="F33" s="65">
        <v>10.18</v>
      </c>
      <c r="G33" s="65">
        <v>200</v>
      </c>
      <c r="H33" s="65">
        <v>2036</v>
      </c>
      <c r="I33" s="65">
        <v>1762</v>
      </c>
      <c r="J33" s="70">
        <f t="shared" si="1"/>
        <v>86.54223968565816</v>
      </c>
      <c r="K33" s="94"/>
      <c r="L33" s="94"/>
    </row>
    <row r="34" spans="1:21" s="40" customFormat="1" ht="18" x14ac:dyDescent="0.45">
      <c r="A34" s="52" t="s">
        <v>42</v>
      </c>
      <c r="B34" s="42">
        <v>43</v>
      </c>
      <c r="C34" s="42">
        <v>0</v>
      </c>
      <c r="D34" s="42">
        <v>0</v>
      </c>
      <c r="E34" s="42">
        <v>0</v>
      </c>
      <c r="F34" s="42">
        <v>8.6</v>
      </c>
      <c r="G34" s="42">
        <v>20</v>
      </c>
      <c r="H34" s="42">
        <v>172</v>
      </c>
      <c r="I34" s="42">
        <v>172</v>
      </c>
      <c r="J34" s="70">
        <f t="shared" si="1"/>
        <v>100</v>
      </c>
      <c r="K34" s="94"/>
      <c r="L34" s="94"/>
    </row>
    <row r="35" spans="1:21" s="51" customFormat="1" ht="18" x14ac:dyDescent="0.45">
      <c r="A35" s="67" t="s">
        <v>42</v>
      </c>
      <c r="B35" s="49">
        <v>21</v>
      </c>
      <c r="C35" s="49">
        <v>0</v>
      </c>
      <c r="D35" s="49">
        <v>0</v>
      </c>
      <c r="E35" s="49">
        <v>100</v>
      </c>
      <c r="F35" s="49">
        <v>10.199999999999999</v>
      </c>
      <c r="G35" s="49">
        <v>34</v>
      </c>
      <c r="H35" s="49">
        <v>347</v>
      </c>
      <c r="I35" s="49">
        <v>347</v>
      </c>
      <c r="J35" s="55">
        <f t="shared" si="1"/>
        <v>100</v>
      </c>
      <c r="K35" s="94"/>
      <c r="L35" s="94"/>
    </row>
    <row r="36" spans="1:21" s="92" customFormat="1" ht="18" x14ac:dyDescent="0.45">
      <c r="A36" s="10" t="s">
        <v>28</v>
      </c>
      <c r="B36" s="12">
        <v>11</v>
      </c>
      <c r="C36" s="12">
        <v>8</v>
      </c>
      <c r="D36" s="12">
        <v>72.72</v>
      </c>
      <c r="E36" s="12">
        <v>100</v>
      </c>
      <c r="F36" s="12">
        <v>11</v>
      </c>
      <c r="G36" s="12">
        <v>102</v>
      </c>
      <c r="H36" s="12">
        <v>1122</v>
      </c>
      <c r="I36" s="12">
        <v>1038</v>
      </c>
      <c r="J36" s="16">
        <f t="shared" si="1"/>
        <v>92.513368983957221</v>
      </c>
      <c r="K36" s="94"/>
      <c r="L36" s="94"/>
    </row>
    <row r="37" spans="1:21" s="68" customFormat="1" ht="18" x14ac:dyDescent="0.45">
      <c r="A37" s="33" t="s">
        <v>28</v>
      </c>
      <c r="B37" s="49">
        <v>10</v>
      </c>
      <c r="C37" s="49">
        <v>0</v>
      </c>
      <c r="D37" s="49">
        <v>0</v>
      </c>
      <c r="E37" s="49">
        <v>100</v>
      </c>
      <c r="F37" s="49">
        <v>10</v>
      </c>
      <c r="G37" s="49">
        <v>16</v>
      </c>
      <c r="H37" s="49">
        <v>160</v>
      </c>
      <c r="I37" s="49">
        <v>140</v>
      </c>
      <c r="J37" s="55">
        <f t="shared" si="1"/>
        <v>87.5</v>
      </c>
      <c r="K37" s="94"/>
      <c r="L37" s="94"/>
    </row>
    <row r="38" spans="1:21" s="40" customFormat="1" ht="18" x14ac:dyDescent="0.45">
      <c r="A38" s="36" t="s">
        <v>26</v>
      </c>
      <c r="B38" s="44">
        <v>82</v>
      </c>
      <c r="C38" s="44">
        <v>16</v>
      </c>
      <c r="D38" s="44">
        <v>19.510000000000002</v>
      </c>
      <c r="E38" s="44">
        <v>100</v>
      </c>
      <c r="F38" s="44">
        <v>8.4700000000000006</v>
      </c>
      <c r="G38" s="44">
        <v>323</v>
      </c>
      <c r="H38" s="44">
        <v>2736</v>
      </c>
      <c r="I38" s="44">
        <v>2580</v>
      </c>
      <c r="J38" s="70">
        <f t="shared" si="1"/>
        <v>94.298245614035082</v>
      </c>
      <c r="K38" s="94"/>
      <c r="L38" s="94"/>
    </row>
    <row r="39" spans="1:21" s="40" customFormat="1" ht="18" x14ac:dyDescent="0.45">
      <c r="A39" s="36" t="s">
        <v>33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79">
        <v>0</v>
      </c>
      <c r="K39" s="94"/>
      <c r="L39" s="94"/>
    </row>
    <row r="40" spans="1:21" s="40" customFormat="1" ht="18" x14ac:dyDescent="0.45">
      <c r="A40" s="36" t="s">
        <v>37</v>
      </c>
      <c r="B40" s="41">
        <v>40</v>
      </c>
      <c r="C40" s="41">
        <v>0</v>
      </c>
      <c r="D40" s="41">
        <v>0</v>
      </c>
      <c r="E40" s="41">
        <v>99.45</v>
      </c>
      <c r="F40" s="41">
        <v>40</v>
      </c>
      <c r="G40" s="41">
        <v>6</v>
      </c>
      <c r="H40" s="41">
        <v>62</v>
      </c>
      <c r="I40" s="41">
        <v>56</v>
      </c>
      <c r="J40" s="41">
        <v>90</v>
      </c>
      <c r="K40" s="94"/>
      <c r="L40" s="94"/>
    </row>
    <row r="41" spans="1:21" s="40" customFormat="1" ht="18" x14ac:dyDescent="0.45">
      <c r="A41" s="36" t="s">
        <v>34</v>
      </c>
      <c r="B41" s="44">
        <v>27</v>
      </c>
      <c r="C41" s="44">
        <v>0</v>
      </c>
      <c r="D41" s="44">
        <v>0</v>
      </c>
      <c r="E41" s="44">
        <v>0</v>
      </c>
      <c r="F41" s="70">
        <v>14.3</v>
      </c>
      <c r="G41" s="44">
        <v>60</v>
      </c>
      <c r="H41" s="44">
        <v>780</v>
      </c>
      <c r="I41" s="44">
        <v>780</v>
      </c>
      <c r="J41" s="70">
        <f t="shared" si="1"/>
        <v>100</v>
      </c>
      <c r="K41" s="94"/>
      <c r="L41" s="94"/>
    </row>
    <row r="42" spans="1:21" s="40" customFormat="1" ht="18" x14ac:dyDescent="0.45">
      <c r="A42" s="36" t="s">
        <v>47</v>
      </c>
      <c r="B42" s="72">
        <v>77</v>
      </c>
      <c r="C42" s="72">
        <v>17</v>
      </c>
      <c r="D42" s="72">
        <v>22</v>
      </c>
      <c r="E42" s="72">
        <v>99.45</v>
      </c>
      <c r="F42" s="72">
        <v>77</v>
      </c>
      <c r="G42" s="72">
        <v>160</v>
      </c>
      <c r="H42" s="72">
        <v>1479</v>
      </c>
      <c r="I42" s="72">
        <v>1392</v>
      </c>
      <c r="J42" s="72">
        <v>94</v>
      </c>
      <c r="K42" s="94"/>
      <c r="L42" s="98"/>
      <c r="M42" s="98"/>
      <c r="N42" s="98"/>
      <c r="O42" s="98"/>
      <c r="P42" s="99"/>
      <c r="Q42" s="98"/>
      <c r="R42" s="98"/>
      <c r="S42" s="98"/>
      <c r="T42" s="99"/>
      <c r="U42" s="102"/>
    </row>
    <row r="43" spans="1:21" s="8" customFormat="1" ht="18" x14ac:dyDescent="0.45">
      <c r="A43" s="33" t="s">
        <v>43</v>
      </c>
      <c r="B43" s="35">
        <f>B37+B35+B31</f>
        <v>43</v>
      </c>
      <c r="C43" s="35">
        <f>C37+C35+C31</f>
        <v>0</v>
      </c>
      <c r="D43" s="35">
        <v>0</v>
      </c>
      <c r="E43" s="35">
        <v>0</v>
      </c>
      <c r="F43" s="55">
        <v>9.01</v>
      </c>
      <c r="G43" s="35">
        <f>G37+G35+G31</f>
        <v>82</v>
      </c>
      <c r="H43" s="35">
        <f>H37+H35+H31</f>
        <v>739</v>
      </c>
      <c r="I43" s="35">
        <f>I37+I35+I31</f>
        <v>705</v>
      </c>
      <c r="J43" s="55">
        <f>I43*100/H43</f>
        <v>95.399188092016232</v>
      </c>
      <c r="K43" s="94"/>
      <c r="L43" s="94"/>
    </row>
    <row r="44" spans="1:21" ht="18" x14ac:dyDescent="0.45">
      <c r="A44" s="3" t="s">
        <v>27</v>
      </c>
      <c r="B44" s="14">
        <f>B41+B40+B39+B38+B37+B35+B33+B32+B30</f>
        <v>316</v>
      </c>
      <c r="C44" s="14">
        <f>C41+C40+C39+C38+C37+C35+C33+C32+C30</f>
        <v>41</v>
      </c>
      <c r="D44" s="11">
        <f>C44*10/B44</f>
        <v>1.2974683544303798</v>
      </c>
      <c r="E44" s="11">
        <f>387.28/4</f>
        <v>96.82</v>
      </c>
      <c r="F44" s="15">
        <f>H44/G44</f>
        <v>12.536945812807883</v>
      </c>
      <c r="G44" s="14">
        <f>G41+G40+G39+G38+G37+G35+G33+G32+G30</f>
        <v>1015</v>
      </c>
      <c r="H44" s="14">
        <f>H41+H40+H39+H38+H36+H34+H33+H32+H30+H42</f>
        <v>12725</v>
      </c>
      <c r="I44" s="14">
        <f>I41+I40+I39+I38+I36+I34+I33+I32+I30</f>
        <v>10092</v>
      </c>
      <c r="J44" s="11">
        <f>I44*100/H44</f>
        <v>79.308447937131632</v>
      </c>
      <c r="K44" s="94">
        <v>13121</v>
      </c>
      <c r="L44" s="95">
        <f>H44*100/K44</f>
        <v>96.981937352335947</v>
      </c>
    </row>
    <row r="45" spans="1:21" ht="18" x14ac:dyDescent="0.45">
      <c r="A45" s="210" t="s">
        <v>29</v>
      </c>
      <c r="B45" s="211"/>
      <c r="C45" s="211"/>
      <c r="D45" s="211"/>
      <c r="E45" s="211"/>
      <c r="F45" s="211"/>
      <c r="G45" s="211"/>
      <c r="H45" s="211"/>
      <c r="I45" s="211"/>
      <c r="J45" s="212"/>
      <c r="K45" s="94"/>
      <c r="L45" s="94"/>
    </row>
    <row r="46" spans="1:21" ht="18" x14ac:dyDescent="0.45">
      <c r="A46" s="18" t="s">
        <v>30</v>
      </c>
      <c r="B46" s="41">
        <v>53</v>
      </c>
      <c r="C46" s="41">
        <v>0</v>
      </c>
      <c r="D46" s="41">
        <v>0</v>
      </c>
      <c r="E46" s="41">
        <v>99.45</v>
      </c>
      <c r="F46" s="41">
        <v>11.77</v>
      </c>
      <c r="G46" s="41">
        <v>127</v>
      </c>
      <c r="H46" s="41">
        <v>1496</v>
      </c>
      <c r="I46" s="41">
        <v>1444</v>
      </c>
      <c r="J46" s="41">
        <v>96.52</v>
      </c>
      <c r="K46" s="94"/>
      <c r="L46" s="94"/>
    </row>
    <row r="47" spans="1:21" s="1" customFormat="1" ht="18" x14ac:dyDescent="0.45">
      <c r="A47" s="88" t="s">
        <v>30</v>
      </c>
      <c r="B47" s="49">
        <v>58</v>
      </c>
      <c r="C47" s="49">
        <v>0</v>
      </c>
      <c r="D47" s="49">
        <v>0</v>
      </c>
      <c r="E47" s="49">
        <v>99.45</v>
      </c>
      <c r="F47" s="49">
        <v>10.16</v>
      </c>
      <c r="G47" s="49">
        <v>110</v>
      </c>
      <c r="H47" s="49">
        <v>1118</v>
      </c>
      <c r="I47" s="49">
        <v>1060</v>
      </c>
      <c r="J47" s="49">
        <v>94.84</v>
      </c>
      <c r="K47" s="94"/>
      <c r="L47" s="94"/>
    </row>
    <row r="48" spans="1:21" s="40" customFormat="1" ht="18.75" x14ac:dyDescent="0.45">
      <c r="A48" s="60" t="s">
        <v>31</v>
      </c>
      <c r="B48" s="42">
        <v>48</v>
      </c>
      <c r="C48" s="42">
        <v>14</v>
      </c>
      <c r="D48" s="42">
        <v>29.4</v>
      </c>
      <c r="E48" s="42">
        <v>99.3</v>
      </c>
      <c r="F48" s="42">
        <v>48</v>
      </c>
      <c r="G48" s="42">
        <v>180</v>
      </c>
      <c r="H48" s="42">
        <v>2032</v>
      </c>
      <c r="I48" s="42">
        <v>1936</v>
      </c>
      <c r="J48" s="80">
        <f>I48*100/H48</f>
        <v>95.275590551181097</v>
      </c>
      <c r="K48" s="94"/>
      <c r="L48" s="94"/>
    </row>
    <row r="49" spans="1:20" s="40" customFormat="1" ht="18" x14ac:dyDescent="0.45">
      <c r="A49" s="36" t="s">
        <v>33</v>
      </c>
      <c r="B49" s="72">
        <v>20</v>
      </c>
      <c r="C49" s="72">
        <v>6</v>
      </c>
      <c r="D49" s="72">
        <v>60</v>
      </c>
      <c r="E49" s="72">
        <v>100</v>
      </c>
      <c r="F49" s="72">
        <v>20</v>
      </c>
      <c r="G49" s="72">
        <v>66</v>
      </c>
      <c r="H49" s="72">
        <v>620</v>
      </c>
      <c r="I49" s="72">
        <v>550</v>
      </c>
      <c r="J49" s="82">
        <v>0.89</v>
      </c>
      <c r="K49" s="94"/>
      <c r="L49" s="94"/>
    </row>
    <row r="50" spans="1:20" s="37" customFormat="1" ht="18" x14ac:dyDescent="0.45">
      <c r="A50" s="36" t="s">
        <v>38</v>
      </c>
      <c r="B50" s="65">
        <v>16</v>
      </c>
      <c r="C50" s="65">
        <v>0</v>
      </c>
      <c r="D50" s="65">
        <v>0</v>
      </c>
      <c r="E50" s="65"/>
      <c r="F50" s="65">
        <v>16</v>
      </c>
      <c r="G50" s="65">
        <v>22</v>
      </c>
      <c r="H50" s="65">
        <v>158</v>
      </c>
      <c r="I50" s="65">
        <v>158</v>
      </c>
      <c r="J50" s="81">
        <f>I50*100/H50</f>
        <v>100</v>
      </c>
      <c r="K50" s="94"/>
      <c r="L50" s="94"/>
    </row>
    <row r="51" spans="1:20" s="40" customFormat="1" ht="18" x14ac:dyDescent="0.45">
      <c r="A51" s="48" t="s">
        <v>40</v>
      </c>
      <c r="B51" s="41">
        <v>11</v>
      </c>
      <c r="C51" s="41">
        <v>0</v>
      </c>
      <c r="D51" s="41">
        <v>0</v>
      </c>
      <c r="E51" s="41">
        <v>0</v>
      </c>
      <c r="F51" s="41">
        <v>9.25</v>
      </c>
      <c r="G51" s="41">
        <v>16</v>
      </c>
      <c r="H51" s="41">
        <v>148</v>
      </c>
      <c r="I51" s="41">
        <v>92</v>
      </c>
      <c r="J51" s="73">
        <f>I51*100/H51</f>
        <v>62.162162162162161</v>
      </c>
      <c r="K51" s="94"/>
      <c r="L51" s="94"/>
    </row>
    <row r="52" spans="1:20" s="40" customFormat="1" ht="18" x14ac:dyDescent="0.45">
      <c r="A52" s="48" t="s">
        <v>34</v>
      </c>
      <c r="B52" s="72">
        <v>24</v>
      </c>
      <c r="C52" s="72">
        <v>0</v>
      </c>
      <c r="D52" s="72">
        <v>0</v>
      </c>
      <c r="E52" s="72">
        <v>0</v>
      </c>
      <c r="F52" s="72">
        <v>12</v>
      </c>
      <c r="G52" s="72">
        <v>26</v>
      </c>
      <c r="H52" s="72">
        <v>312</v>
      </c>
      <c r="I52" s="72">
        <v>312</v>
      </c>
      <c r="J52" s="72">
        <v>100</v>
      </c>
      <c r="K52" s="94"/>
      <c r="L52" s="104"/>
      <c r="M52" s="104"/>
      <c r="N52" s="104"/>
      <c r="O52" s="104"/>
      <c r="P52" s="104"/>
      <c r="Q52" s="104"/>
      <c r="R52" s="104"/>
      <c r="S52" s="104"/>
      <c r="T52" s="104"/>
    </row>
    <row r="53" spans="1:20" ht="18.75" x14ac:dyDescent="0.45">
      <c r="A53" s="18" t="s">
        <v>17</v>
      </c>
      <c r="B53" s="19">
        <f>B51+B50+B49+B48+B46</f>
        <v>148</v>
      </c>
      <c r="C53" s="19">
        <f>C51+C50+C49+C48+C46</f>
        <v>20</v>
      </c>
      <c r="D53" s="20">
        <f>C53*100/B53</f>
        <v>13.513513513513514</v>
      </c>
      <c r="E53" s="20">
        <v>99.55</v>
      </c>
      <c r="F53" s="47">
        <f>H53/G53</f>
        <v>11.59610705596107</v>
      </c>
      <c r="G53" s="19">
        <f>G51+G50+G49+G48+G46</f>
        <v>411</v>
      </c>
      <c r="H53" s="19">
        <f>H52+H51+H50+H49+H48+H46</f>
        <v>4766</v>
      </c>
      <c r="I53" s="19">
        <f>I52+I51+I50+I49+I48+I46</f>
        <v>4492</v>
      </c>
      <c r="J53" s="20">
        <f>I53*100/H53</f>
        <v>94.250944187998329</v>
      </c>
      <c r="K53" s="94">
        <v>5345</v>
      </c>
      <c r="L53" s="95">
        <f>H53*100/K53</f>
        <v>89.167446211412539</v>
      </c>
    </row>
    <row r="54" spans="1:20" s="8" customFormat="1" ht="18" x14ac:dyDescent="0.45">
      <c r="A54" s="58" t="s">
        <v>49</v>
      </c>
      <c r="B54" s="74">
        <f>B47+B43+B24+B19</f>
        <v>161</v>
      </c>
      <c r="C54" s="74">
        <f>C47+C43+C24+C19</f>
        <v>8</v>
      </c>
      <c r="D54" s="55">
        <f>C54*100/B54</f>
        <v>4.9689440993788816</v>
      </c>
      <c r="E54" s="74">
        <v>98</v>
      </c>
      <c r="F54" s="55">
        <f>H54/G54</f>
        <v>10.617021276595745</v>
      </c>
      <c r="G54" s="74">
        <f>G47+G43+G24+G19</f>
        <v>376</v>
      </c>
      <c r="H54" s="74">
        <f>H47+H43+H24+H19</f>
        <v>3992</v>
      </c>
      <c r="I54" s="74">
        <f>I47+I43+I24+I19</f>
        <v>3728</v>
      </c>
      <c r="J54" s="105">
        <f>I54*100/H54</f>
        <v>93.386773547094194</v>
      </c>
      <c r="K54" s="94"/>
      <c r="L54" s="94"/>
    </row>
    <row r="55" spans="1:20" ht="18.75" x14ac:dyDescent="0.45">
      <c r="A55" s="22" t="s">
        <v>32</v>
      </c>
      <c r="B55" s="23">
        <f>B53+B44+B28+B20</f>
        <v>815</v>
      </c>
      <c r="C55" s="23">
        <f>C53+C44+C28+C20</f>
        <v>164</v>
      </c>
      <c r="D55" s="24">
        <f>C55*100/B55</f>
        <v>20.122699386503069</v>
      </c>
      <c r="E55" s="24">
        <f>(E53+E44+E28+E20)/4</f>
        <v>98.078333333333333</v>
      </c>
      <c r="F55" s="7">
        <f>H55/G55</f>
        <v>10.913289630512516</v>
      </c>
      <c r="G55" s="23">
        <f>G53+G44+G28+G20+G54</f>
        <v>3356</v>
      </c>
      <c r="H55" s="23">
        <f>I53+H44+H28+H20</f>
        <v>36625</v>
      </c>
      <c r="I55" s="23">
        <f>I53+I44+I28+I20</f>
        <v>32660</v>
      </c>
      <c r="J55" s="24">
        <f>I55*100/H55</f>
        <v>89.174061433447093</v>
      </c>
      <c r="K55" s="94">
        <v>37912.92</v>
      </c>
      <c r="L55" s="95">
        <f>H55*100/K55</f>
        <v>96.60295223897289</v>
      </c>
    </row>
  </sheetData>
  <mergeCells count="15">
    <mergeCell ref="A7:J7"/>
    <mergeCell ref="A21:J21"/>
    <mergeCell ref="A29:J29"/>
    <mergeCell ref="A45:J45"/>
    <mergeCell ref="A1:J1"/>
    <mergeCell ref="A2:A6"/>
    <mergeCell ref="B2:D2"/>
    <mergeCell ref="F2:J2"/>
    <mergeCell ref="B3:B6"/>
    <mergeCell ref="C3:C6"/>
    <mergeCell ref="D3:D6"/>
    <mergeCell ref="E3:E6"/>
    <mergeCell ref="F3:F6"/>
    <mergeCell ref="G3:G6"/>
    <mergeCell ref="H3:J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2" workbookViewId="0">
      <selection activeCell="B36" sqref="B36:J37"/>
    </sheetView>
  </sheetViews>
  <sheetFormatPr defaultRowHeight="15" x14ac:dyDescent="0.25"/>
  <cols>
    <col min="1" max="1" width="26.42578125" customWidth="1"/>
  </cols>
  <sheetData>
    <row r="1" spans="1:10" ht="15.75" x14ac:dyDescent="0.25">
      <c r="A1" s="209" t="s">
        <v>44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58.5" x14ac:dyDescent="0.25">
      <c r="A2" s="220"/>
      <c r="B2" s="221" t="s">
        <v>0</v>
      </c>
      <c r="C2" s="222"/>
      <c r="D2" s="223"/>
      <c r="E2" s="78" t="s">
        <v>1</v>
      </c>
      <c r="F2" s="221" t="s">
        <v>2</v>
      </c>
      <c r="G2" s="222"/>
      <c r="H2" s="222"/>
      <c r="I2" s="222"/>
      <c r="J2" s="223"/>
    </row>
    <row r="3" spans="1:10" x14ac:dyDescent="0.25">
      <c r="A3" s="220"/>
      <c r="B3" s="214" t="s">
        <v>7</v>
      </c>
      <c r="C3" s="214" t="s">
        <v>8</v>
      </c>
      <c r="D3" s="224" t="s">
        <v>3</v>
      </c>
      <c r="E3" s="225" t="s">
        <v>3</v>
      </c>
      <c r="F3" s="214" t="s">
        <v>10</v>
      </c>
      <c r="G3" s="214" t="s">
        <v>9</v>
      </c>
      <c r="H3" s="225" t="s">
        <v>4</v>
      </c>
      <c r="I3" s="225"/>
      <c r="J3" s="225"/>
    </row>
    <row r="4" spans="1:10" x14ac:dyDescent="0.25">
      <c r="A4" s="220"/>
      <c r="B4" s="226"/>
      <c r="C4" s="215"/>
      <c r="D4" s="224"/>
      <c r="E4" s="225"/>
      <c r="F4" s="215"/>
      <c r="G4" s="215"/>
      <c r="H4" s="225"/>
      <c r="I4" s="225"/>
      <c r="J4" s="225"/>
    </row>
    <row r="5" spans="1:10" x14ac:dyDescent="0.25">
      <c r="A5" s="220"/>
      <c r="B5" s="226"/>
      <c r="C5" s="215"/>
      <c r="D5" s="224"/>
      <c r="E5" s="225"/>
      <c r="F5" s="215"/>
      <c r="G5" s="215"/>
      <c r="H5" s="225"/>
      <c r="I5" s="225"/>
      <c r="J5" s="225"/>
    </row>
    <row r="6" spans="1:10" x14ac:dyDescent="0.25">
      <c r="A6" s="220"/>
      <c r="B6" s="227"/>
      <c r="C6" s="216"/>
      <c r="D6" s="224"/>
      <c r="E6" s="225"/>
      <c r="F6" s="216"/>
      <c r="G6" s="216"/>
      <c r="H6" s="77" t="s">
        <v>5</v>
      </c>
      <c r="I6" s="77" t="s">
        <v>6</v>
      </c>
      <c r="J6" s="77" t="s">
        <v>3</v>
      </c>
    </row>
    <row r="7" spans="1:10" ht="15.75" x14ac:dyDescent="0.25">
      <c r="A7" s="217" t="s">
        <v>11</v>
      </c>
      <c r="B7" s="218"/>
      <c r="C7" s="218"/>
      <c r="D7" s="218"/>
      <c r="E7" s="218"/>
      <c r="F7" s="218"/>
      <c r="G7" s="218"/>
      <c r="H7" s="218"/>
      <c r="I7" s="218"/>
      <c r="J7" s="219"/>
    </row>
    <row r="8" spans="1:10" ht="15.75" x14ac:dyDescent="0.25">
      <c r="A8" s="3" t="s">
        <v>12</v>
      </c>
      <c r="B8" s="83">
        <v>24</v>
      </c>
      <c r="C8" s="83">
        <v>9</v>
      </c>
      <c r="D8" s="83">
        <v>37.5</v>
      </c>
      <c r="E8" s="83">
        <v>100</v>
      </c>
      <c r="F8" s="83">
        <v>12</v>
      </c>
      <c r="G8" s="83">
        <v>190</v>
      </c>
      <c r="H8" s="83">
        <v>2040</v>
      </c>
      <c r="I8" s="83">
        <v>1864</v>
      </c>
      <c r="J8" s="83">
        <v>91.37</v>
      </c>
    </row>
    <row r="9" spans="1:10" ht="15.75" x14ac:dyDescent="0.25">
      <c r="A9" s="3" t="s">
        <v>13</v>
      </c>
      <c r="B9" s="84">
        <v>12</v>
      </c>
      <c r="C9" s="84">
        <v>7</v>
      </c>
      <c r="D9" s="84">
        <v>58.33</v>
      </c>
      <c r="E9" s="84">
        <v>98.8</v>
      </c>
      <c r="F9" s="84">
        <v>11.9</v>
      </c>
      <c r="G9" s="84">
        <v>74</v>
      </c>
      <c r="H9" s="84">
        <v>880</v>
      </c>
      <c r="I9" s="84">
        <v>802</v>
      </c>
      <c r="J9" s="84">
        <v>91.14</v>
      </c>
    </row>
    <row r="10" spans="1:10" ht="15.75" x14ac:dyDescent="0.25">
      <c r="A10" s="3" t="s">
        <v>45</v>
      </c>
      <c r="B10" s="12">
        <v>29</v>
      </c>
      <c r="C10" s="12">
        <v>11</v>
      </c>
      <c r="D10" s="12">
        <v>18.899999999999999</v>
      </c>
      <c r="E10" s="12">
        <v>100</v>
      </c>
      <c r="F10" s="12">
        <v>9.67</v>
      </c>
      <c r="G10" s="12">
        <v>55</v>
      </c>
      <c r="H10" s="12">
        <v>532</v>
      </c>
      <c r="I10" s="12">
        <v>519</v>
      </c>
      <c r="J10" s="12">
        <v>97.5</v>
      </c>
    </row>
    <row r="11" spans="1:10" ht="15.75" x14ac:dyDescent="0.25">
      <c r="A11" s="3" t="s">
        <v>14</v>
      </c>
      <c r="B11" s="84">
        <v>32</v>
      </c>
      <c r="C11" s="84">
        <v>20</v>
      </c>
      <c r="D11" s="84">
        <v>62.5</v>
      </c>
      <c r="E11" s="84">
        <v>100</v>
      </c>
      <c r="F11" s="84">
        <v>10.57</v>
      </c>
      <c r="G11" s="84">
        <v>220</v>
      </c>
      <c r="H11" s="84">
        <v>2326</v>
      </c>
      <c r="I11" s="84">
        <v>2138</v>
      </c>
      <c r="J11" s="84">
        <v>91.92</v>
      </c>
    </row>
    <row r="12" spans="1:10" ht="15.75" x14ac:dyDescent="0.25">
      <c r="A12" s="3" t="s">
        <v>53</v>
      </c>
      <c r="B12" s="13">
        <v>23</v>
      </c>
      <c r="C12" s="13">
        <v>10</v>
      </c>
      <c r="D12" s="13">
        <v>43.47</v>
      </c>
      <c r="E12" s="13">
        <v>100</v>
      </c>
      <c r="F12" s="13">
        <v>11.47</v>
      </c>
      <c r="G12" s="13">
        <v>106</v>
      </c>
      <c r="H12" s="13">
        <v>1216</v>
      </c>
      <c r="I12" s="13">
        <v>1148</v>
      </c>
      <c r="J12" s="13">
        <v>94.4</v>
      </c>
    </row>
    <row r="13" spans="1:10" ht="15.75" x14ac:dyDescent="0.25">
      <c r="A13" s="33" t="s">
        <v>53</v>
      </c>
      <c r="B13" s="34">
        <v>20</v>
      </c>
      <c r="C13" s="34">
        <v>0</v>
      </c>
      <c r="D13" s="34">
        <v>0</v>
      </c>
      <c r="E13" s="34">
        <v>100</v>
      </c>
      <c r="F13" s="34">
        <v>10.19</v>
      </c>
      <c r="G13" s="34">
        <v>36</v>
      </c>
      <c r="H13" s="34">
        <v>367</v>
      </c>
      <c r="I13" s="34">
        <v>359</v>
      </c>
      <c r="J13" s="34">
        <v>97.82</v>
      </c>
    </row>
    <row r="14" spans="1:10" ht="15.75" x14ac:dyDescent="0.25">
      <c r="A14" s="85" t="s">
        <v>57</v>
      </c>
      <c r="B14" s="84">
        <v>37</v>
      </c>
      <c r="C14" s="84">
        <v>23</v>
      </c>
      <c r="D14" s="84">
        <v>62.16</v>
      </c>
      <c r="E14" s="84">
        <v>100</v>
      </c>
      <c r="F14" s="84">
        <v>12.33</v>
      </c>
      <c r="G14" s="84">
        <v>222</v>
      </c>
      <c r="H14" s="84">
        <v>2738</v>
      </c>
      <c r="I14" s="84">
        <v>2456</v>
      </c>
      <c r="J14" s="84">
        <v>89.7</v>
      </c>
    </row>
    <row r="15" spans="1:10" ht="15.75" x14ac:dyDescent="0.25">
      <c r="A15" s="3" t="s">
        <v>34</v>
      </c>
      <c r="B15" s="13">
        <v>24</v>
      </c>
      <c r="C15" s="13">
        <v>0</v>
      </c>
      <c r="D15" s="13">
        <v>0</v>
      </c>
      <c r="E15" s="13">
        <v>0</v>
      </c>
      <c r="F15" s="16">
        <v>12</v>
      </c>
      <c r="G15" s="13">
        <v>20</v>
      </c>
      <c r="H15" s="13">
        <v>240</v>
      </c>
      <c r="I15" s="13">
        <v>240</v>
      </c>
      <c r="J15" s="11">
        <f t="shared" ref="J15:J16" si="0">I15*100/H15</f>
        <v>100</v>
      </c>
    </row>
    <row r="16" spans="1:10" ht="15.75" x14ac:dyDescent="0.25">
      <c r="A16" s="3" t="s">
        <v>17</v>
      </c>
      <c r="B16" s="14">
        <f>B14+B12+B11+B10+B9+B8</f>
        <v>157</v>
      </c>
      <c r="C16" s="14">
        <f>C14+C12+C11+C10+C9+C8</f>
        <v>80</v>
      </c>
      <c r="D16" s="11">
        <f>C16*100/B16</f>
        <v>50.955414012738856</v>
      </c>
      <c r="E16" s="11">
        <f>583.56/6</f>
        <v>97.259999999999991</v>
      </c>
      <c r="F16" s="15">
        <f t="shared" ref="F16" si="1">H16/G16</f>
        <v>11.925028835063436</v>
      </c>
      <c r="G16" s="14">
        <f>G14+G12+G11+G10+G9+G8</f>
        <v>867</v>
      </c>
      <c r="H16" s="14">
        <v>10339</v>
      </c>
      <c r="I16" s="14">
        <v>9526</v>
      </c>
      <c r="J16" s="11">
        <f t="shared" si="0"/>
        <v>92.136570267917591</v>
      </c>
    </row>
    <row r="17" spans="1:10" x14ac:dyDescent="0.25">
      <c r="A17" s="213" t="s">
        <v>18</v>
      </c>
      <c r="B17" s="211"/>
      <c r="C17" s="211"/>
      <c r="D17" s="211"/>
      <c r="E17" s="211"/>
      <c r="F17" s="211"/>
      <c r="G17" s="211"/>
      <c r="H17" s="211"/>
      <c r="I17" s="211"/>
      <c r="J17" s="212"/>
    </row>
    <row r="18" spans="1:10" ht="15.75" x14ac:dyDescent="0.25">
      <c r="A18" s="3" t="s">
        <v>19</v>
      </c>
      <c r="B18" s="83">
        <v>26</v>
      </c>
      <c r="C18" s="83">
        <v>28</v>
      </c>
      <c r="D18" s="86">
        <v>76.92</v>
      </c>
      <c r="E18" s="83">
        <v>100</v>
      </c>
      <c r="F18" s="83">
        <v>12.66</v>
      </c>
      <c r="G18" s="83">
        <v>224</v>
      </c>
      <c r="H18" s="83">
        <v>2836</v>
      </c>
      <c r="I18" s="83">
        <v>2712</v>
      </c>
      <c r="J18" s="83">
        <v>95.62</v>
      </c>
    </row>
    <row r="19" spans="1:10" ht="15.75" x14ac:dyDescent="0.25">
      <c r="A19" s="87" t="s">
        <v>21</v>
      </c>
      <c r="B19" s="84">
        <v>22</v>
      </c>
      <c r="C19" s="84">
        <v>4</v>
      </c>
      <c r="D19" s="84">
        <v>18.18</v>
      </c>
      <c r="E19" s="84">
        <v>97</v>
      </c>
      <c r="F19" s="84">
        <v>11</v>
      </c>
      <c r="G19" s="84">
        <v>212</v>
      </c>
      <c r="H19" s="84">
        <v>2332</v>
      </c>
      <c r="I19" s="84">
        <v>2224</v>
      </c>
      <c r="J19" s="84">
        <v>96.22</v>
      </c>
    </row>
    <row r="20" spans="1:10" ht="15.75" x14ac:dyDescent="0.25">
      <c r="A20" s="3" t="s">
        <v>20</v>
      </c>
      <c r="B20" s="13">
        <v>12</v>
      </c>
      <c r="C20" s="13">
        <v>6</v>
      </c>
      <c r="D20" s="13">
        <v>50</v>
      </c>
      <c r="E20" s="13">
        <v>100</v>
      </c>
      <c r="F20" s="13">
        <v>12</v>
      </c>
      <c r="G20" s="13">
        <v>112</v>
      </c>
      <c r="H20" s="13">
        <v>1344</v>
      </c>
      <c r="I20" s="13">
        <v>1236</v>
      </c>
      <c r="J20" s="13">
        <v>91.96</v>
      </c>
    </row>
    <row r="21" spans="1:10" ht="15.75" x14ac:dyDescent="0.25">
      <c r="A21" s="10" t="s">
        <v>34</v>
      </c>
      <c r="B21" s="13"/>
      <c r="C21" s="13"/>
      <c r="D21" s="13"/>
      <c r="E21" s="13"/>
      <c r="F21" s="16"/>
      <c r="G21" s="13"/>
      <c r="H21" s="13"/>
      <c r="I21" s="13"/>
      <c r="J21" s="16"/>
    </row>
    <row r="22" spans="1:10" ht="15.75" x14ac:dyDescent="0.25">
      <c r="A22" s="3" t="s">
        <v>17</v>
      </c>
      <c r="B22" s="14">
        <f>B20+B19+B18</f>
        <v>60</v>
      </c>
      <c r="C22" s="14">
        <f>C20+C19+C18</f>
        <v>38</v>
      </c>
      <c r="D22" s="17">
        <f>C22*100/B22</f>
        <v>63.333333333333336</v>
      </c>
      <c r="E22" s="17">
        <f>288.55/3</f>
        <v>96.183333333333337</v>
      </c>
      <c r="F22" s="15">
        <f>H22/G22</f>
        <v>11.883211678832117</v>
      </c>
      <c r="G22" s="14">
        <f>G20+G19+G18+G21</f>
        <v>548</v>
      </c>
      <c r="H22" s="14">
        <f>H20+H19+H18+H21</f>
        <v>6512</v>
      </c>
      <c r="I22" s="14">
        <f>I20+I19+I18+I21</f>
        <v>6172</v>
      </c>
      <c r="J22" s="11">
        <f>I22*100/H22</f>
        <v>94.778869778869776</v>
      </c>
    </row>
    <row r="23" spans="1:10" x14ac:dyDescent="0.25">
      <c r="A23" s="210" t="s">
        <v>22</v>
      </c>
      <c r="B23" s="211"/>
      <c r="C23" s="211"/>
      <c r="D23" s="211"/>
      <c r="E23" s="211"/>
      <c r="F23" s="211"/>
      <c r="G23" s="211"/>
      <c r="H23" s="211"/>
      <c r="I23" s="211"/>
      <c r="J23" s="212"/>
    </row>
    <row r="24" spans="1:10" ht="15.75" x14ac:dyDescent="0.25">
      <c r="A24" s="3" t="s">
        <v>23</v>
      </c>
      <c r="B24" s="83">
        <v>31</v>
      </c>
      <c r="C24" s="83">
        <v>13</v>
      </c>
      <c r="D24" s="83">
        <v>41.92</v>
      </c>
      <c r="E24" s="83">
        <v>100</v>
      </c>
      <c r="F24" s="83">
        <v>10.52</v>
      </c>
      <c r="G24" s="83">
        <v>168</v>
      </c>
      <c r="H24" s="83">
        <v>1768</v>
      </c>
      <c r="I24" s="83">
        <v>1658</v>
      </c>
      <c r="J24" s="83">
        <v>93.77</v>
      </c>
    </row>
    <row r="25" spans="1:10" ht="15.75" x14ac:dyDescent="0.25">
      <c r="A25" s="87" t="s">
        <v>24</v>
      </c>
      <c r="B25" s="84">
        <v>29</v>
      </c>
      <c r="C25" s="84">
        <v>7</v>
      </c>
      <c r="D25" s="84">
        <v>24</v>
      </c>
      <c r="E25" s="84">
        <v>95.6</v>
      </c>
      <c r="F25" s="84">
        <v>12.88</v>
      </c>
      <c r="G25" s="84">
        <v>170</v>
      </c>
      <c r="H25" s="84">
        <v>2190</v>
      </c>
      <c r="I25" s="84">
        <v>1702</v>
      </c>
      <c r="J25" s="84">
        <v>78</v>
      </c>
    </row>
    <row r="26" spans="1:10" ht="15.75" x14ac:dyDescent="0.25">
      <c r="A26" s="3" t="s">
        <v>25</v>
      </c>
      <c r="B26" s="13">
        <v>22</v>
      </c>
      <c r="C26" s="13">
        <v>6</v>
      </c>
      <c r="D26" s="13">
        <v>27.3</v>
      </c>
      <c r="E26" s="13">
        <v>96.3</v>
      </c>
      <c r="F26" s="13">
        <v>9.83</v>
      </c>
      <c r="G26" s="13">
        <v>168</v>
      </c>
      <c r="H26" s="13">
        <v>1652</v>
      </c>
      <c r="I26" s="13">
        <v>1438</v>
      </c>
      <c r="J26" s="13">
        <v>87</v>
      </c>
    </row>
    <row r="27" spans="1:10" ht="29.25" customHeight="1" x14ac:dyDescent="0.25">
      <c r="A27" s="10" t="s">
        <v>46</v>
      </c>
      <c r="B27" s="12">
        <v>10</v>
      </c>
      <c r="C27" s="12">
        <v>3</v>
      </c>
      <c r="D27" s="12">
        <v>30</v>
      </c>
      <c r="E27" s="12">
        <v>100</v>
      </c>
      <c r="F27" s="12">
        <v>10</v>
      </c>
      <c r="G27" s="12">
        <v>74</v>
      </c>
      <c r="H27" s="12">
        <v>740</v>
      </c>
      <c r="I27" s="12">
        <v>616</v>
      </c>
      <c r="J27" s="11">
        <f>I27*100/H27</f>
        <v>83.243243243243242</v>
      </c>
    </row>
    <row r="28" spans="1:10" ht="15.75" x14ac:dyDescent="0.25">
      <c r="A28" s="3" t="s">
        <v>28</v>
      </c>
      <c r="B28" s="83">
        <v>11</v>
      </c>
      <c r="C28" s="83">
        <v>8</v>
      </c>
      <c r="D28" s="83">
        <v>72.72</v>
      </c>
      <c r="E28" s="83">
        <v>100</v>
      </c>
      <c r="F28" s="83">
        <v>11</v>
      </c>
      <c r="G28" s="83">
        <v>102</v>
      </c>
      <c r="H28" s="83">
        <v>1122</v>
      </c>
      <c r="I28" s="83">
        <v>1038</v>
      </c>
      <c r="J28" s="83">
        <v>92.51</v>
      </c>
    </row>
    <row r="29" spans="1:10" s="1" customFormat="1" ht="15.75" x14ac:dyDescent="0.25">
      <c r="A29" s="33" t="s">
        <v>42</v>
      </c>
      <c r="B29" s="49">
        <v>20</v>
      </c>
      <c r="C29" s="49">
        <v>0</v>
      </c>
      <c r="D29" s="49">
        <v>0</v>
      </c>
      <c r="E29" s="49">
        <v>100</v>
      </c>
      <c r="F29" s="49">
        <v>10.199999999999999</v>
      </c>
      <c r="G29" s="49">
        <v>34</v>
      </c>
      <c r="H29" s="49">
        <v>347</v>
      </c>
      <c r="I29" s="49">
        <v>347</v>
      </c>
      <c r="J29" s="49">
        <v>100</v>
      </c>
    </row>
    <row r="30" spans="1:10" ht="15.75" x14ac:dyDescent="0.25">
      <c r="A30" s="3" t="s">
        <v>26</v>
      </c>
      <c r="B30" s="13">
        <v>65</v>
      </c>
      <c r="C30" s="13">
        <v>16</v>
      </c>
      <c r="D30" s="13">
        <v>25</v>
      </c>
      <c r="E30" s="13">
        <v>100</v>
      </c>
      <c r="F30" s="13">
        <v>8.5</v>
      </c>
      <c r="G30" s="13">
        <v>293</v>
      </c>
      <c r="H30" s="13">
        <v>2502</v>
      </c>
      <c r="I30" s="13">
        <v>2346</v>
      </c>
      <c r="J30" s="13">
        <v>93.8</v>
      </c>
    </row>
    <row r="31" spans="1:10" ht="15.75" x14ac:dyDescent="0.25">
      <c r="A31" s="3" t="s">
        <v>33</v>
      </c>
      <c r="B31" s="12">
        <v>10</v>
      </c>
      <c r="C31" s="12">
        <v>6</v>
      </c>
      <c r="D31" s="12">
        <v>60</v>
      </c>
      <c r="E31" s="12">
        <v>100</v>
      </c>
      <c r="F31" s="12">
        <v>10</v>
      </c>
      <c r="G31" s="12">
        <v>62</v>
      </c>
      <c r="H31" s="12">
        <v>580</v>
      </c>
      <c r="I31" s="12">
        <v>526</v>
      </c>
      <c r="J31" s="11">
        <f>I31*100/H31</f>
        <v>90.689655172413794</v>
      </c>
    </row>
    <row r="32" spans="1:10" ht="15.75" x14ac:dyDescent="0.25">
      <c r="A32" s="3" t="s">
        <v>47</v>
      </c>
      <c r="B32" s="91">
        <v>77</v>
      </c>
      <c r="C32" s="91">
        <v>17</v>
      </c>
      <c r="D32" s="91">
        <v>22</v>
      </c>
      <c r="E32" s="91">
        <v>99.45</v>
      </c>
      <c r="F32" s="91">
        <v>77</v>
      </c>
      <c r="G32" s="91">
        <v>160</v>
      </c>
      <c r="H32" s="91">
        <v>1479</v>
      </c>
      <c r="I32" s="91">
        <v>1392</v>
      </c>
      <c r="J32" s="91">
        <v>94</v>
      </c>
    </row>
    <row r="33" spans="1:10" ht="15.75" x14ac:dyDescent="0.25">
      <c r="A33" s="3" t="s">
        <v>34</v>
      </c>
      <c r="B33" s="13">
        <v>24</v>
      </c>
      <c r="C33" s="13">
        <v>0</v>
      </c>
      <c r="D33" s="13">
        <v>0</v>
      </c>
      <c r="E33" s="13">
        <v>0</v>
      </c>
      <c r="F33" s="16">
        <v>12</v>
      </c>
      <c r="G33" s="13">
        <v>40</v>
      </c>
      <c r="H33" s="13">
        <v>480</v>
      </c>
      <c r="I33" s="13">
        <v>480</v>
      </c>
      <c r="J33" s="16">
        <v>100</v>
      </c>
    </row>
    <row r="34" spans="1:10" ht="15.75" x14ac:dyDescent="0.25">
      <c r="A34" s="3" t="s">
        <v>27</v>
      </c>
      <c r="B34" s="14">
        <f>B33+B32+B31+B30+B28+B27+B26+B25+B24</f>
        <v>279</v>
      </c>
      <c r="C34" s="14">
        <f>C33+C32+C31+C30+C28+C27+C26+C25+C24</f>
        <v>76</v>
      </c>
      <c r="D34" s="11">
        <f>C34*10/B34</f>
        <v>2.7240143369175627</v>
      </c>
      <c r="E34" s="11">
        <f>387.28/4</f>
        <v>96.82</v>
      </c>
      <c r="F34" s="15">
        <f>H34/G34</f>
        <v>10.115602263540824</v>
      </c>
      <c r="G34" s="14">
        <f>G33+G32+G31+G30+G28+G27+G26+G25+G24</f>
        <v>1237</v>
      </c>
      <c r="H34" s="14">
        <f>H33+H32+H31+H30+H28+H27+H26+H25+H24</f>
        <v>12513</v>
      </c>
      <c r="I34" s="14">
        <f>I33+I32+I31+I30+I28+I27+I26+I25+I24</f>
        <v>11196</v>
      </c>
      <c r="J34" s="11">
        <f>I34*100/H34</f>
        <v>89.474946056101658</v>
      </c>
    </row>
    <row r="35" spans="1:10" x14ac:dyDescent="0.25">
      <c r="A35" s="210" t="s">
        <v>29</v>
      </c>
      <c r="B35" s="211"/>
      <c r="C35" s="211"/>
      <c r="D35" s="211"/>
      <c r="E35" s="211"/>
      <c r="F35" s="211"/>
      <c r="G35" s="211"/>
      <c r="H35" s="211"/>
      <c r="I35" s="211"/>
      <c r="J35" s="212"/>
    </row>
    <row r="36" spans="1:10" ht="15.75" x14ac:dyDescent="0.25">
      <c r="A36" s="88" t="s">
        <v>30</v>
      </c>
      <c r="B36" s="49">
        <v>58</v>
      </c>
      <c r="C36" s="49">
        <v>0</v>
      </c>
      <c r="D36" s="49">
        <v>0</v>
      </c>
      <c r="E36" s="49">
        <v>99.45</v>
      </c>
      <c r="F36" s="49">
        <v>10.16</v>
      </c>
      <c r="G36" s="49">
        <v>110</v>
      </c>
      <c r="H36" s="49">
        <v>1118</v>
      </c>
      <c r="I36" s="49">
        <v>1060</v>
      </c>
      <c r="J36" s="49">
        <v>94.84</v>
      </c>
    </row>
    <row r="37" spans="1:10" ht="15.75" x14ac:dyDescent="0.25">
      <c r="A37" s="106" t="s">
        <v>30</v>
      </c>
      <c r="B37" s="12">
        <v>53</v>
      </c>
      <c r="C37" s="12">
        <v>0</v>
      </c>
      <c r="D37" s="12">
        <v>0</v>
      </c>
      <c r="E37" s="12">
        <v>99.45</v>
      </c>
      <c r="F37" s="12">
        <v>11.77</v>
      </c>
      <c r="G37" s="12">
        <v>127</v>
      </c>
      <c r="H37" s="12">
        <v>1496</v>
      </c>
      <c r="I37" s="12">
        <v>1444</v>
      </c>
      <c r="J37" s="12">
        <v>96.52</v>
      </c>
    </row>
    <row r="38" spans="1:10" ht="15.75" x14ac:dyDescent="0.25">
      <c r="A38" s="107" t="s">
        <v>31</v>
      </c>
      <c r="B38" s="83">
        <v>24</v>
      </c>
      <c r="C38" s="83">
        <v>8</v>
      </c>
      <c r="D38" s="83">
        <v>20.8</v>
      </c>
      <c r="E38" s="83">
        <v>98.3</v>
      </c>
      <c r="F38" s="83">
        <v>11.29</v>
      </c>
      <c r="G38" s="83">
        <v>148</v>
      </c>
      <c r="H38" s="83">
        <v>1672</v>
      </c>
      <c r="I38" s="83">
        <v>1588</v>
      </c>
      <c r="J38" s="83">
        <v>95</v>
      </c>
    </row>
    <row r="39" spans="1:10" ht="15.75" x14ac:dyDescent="0.25">
      <c r="A39" s="3" t="s">
        <v>34</v>
      </c>
      <c r="B39" s="91">
        <v>12</v>
      </c>
      <c r="C39" s="91">
        <v>0</v>
      </c>
      <c r="D39" s="91">
        <v>0</v>
      </c>
      <c r="E39" s="91">
        <v>0</v>
      </c>
      <c r="F39" s="91">
        <v>12</v>
      </c>
      <c r="G39" s="91">
        <v>20</v>
      </c>
      <c r="H39" s="91">
        <v>240</v>
      </c>
      <c r="I39" s="91">
        <v>240</v>
      </c>
      <c r="J39" s="91">
        <v>100</v>
      </c>
    </row>
    <row r="40" spans="1:10" ht="15.75" x14ac:dyDescent="0.25">
      <c r="A40" s="18" t="s">
        <v>17</v>
      </c>
      <c r="B40" s="19">
        <f>B39+B38+B36</f>
        <v>94</v>
      </c>
      <c r="C40" s="19">
        <f>C39+C38+C36</f>
        <v>8</v>
      </c>
      <c r="D40" s="20">
        <f>C40*100/B40</f>
        <v>8.5106382978723403</v>
      </c>
      <c r="E40" s="20">
        <f>195.17/2</f>
        <v>97.584999999999994</v>
      </c>
      <c r="F40" s="15">
        <f>H40/G40</f>
        <v>16.280575539568346</v>
      </c>
      <c r="G40" s="19">
        <f>G39+G38+G36</f>
        <v>278</v>
      </c>
      <c r="H40" s="19">
        <f>H39+H38+H37+H36</f>
        <v>4526</v>
      </c>
      <c r="I40" s="19">
        <f>I39+I38+I37+I36</f>
        <v>4332</v>
      </c>
      <c r="J40" s="110">
        <f>I40*100/H40</f>
        <v>95.713654441007506</v>
      </c>
    </row>
    <row r="41" spans="1:10" s="68" customFormat="1" ht="15.75" x14ac:dyDescent="0.25">
      <c r="A41" s="58" t="s">
        <v>48</v>
      </c>
      <c r="B41" s="109">
        <f>B36+B29+B13</f>
        <v>98</v>
      </c>
      <c r="C41" s="109">
        <f>C36+C29+C13</f>
        <v>0</v>
      </c>
      <c r="D41" s="109">
        <v>0</v>
      </c>
      <c r="E41" s="109">
        <v>99.81</v>
      </c>
      <c r="F41" s="111">
        <f>H41/G41</f>
        <v>10.177777777777777</v>
      </c>
      <c r="G41" s="109">
        <f>G36+G29+G13</f>
        <v>180</v>
      </c>
      <c r="H41" s="109">
        <f>H36+H29+H13</f>
        <v>1832</v>
      </c>
      <c r="I41" s="109">
        <f>I36+I29+I13</f>
        <v>1766</v>
      </c>
      <c r="J41" s="112">
        <f>I41*100/H41</f>
        <v>96.397379912663752</v>
      </c>
    </row>
    <row r="42" spans="1:10" ht="15.75" x14ac:dyDescent="0.25">
      <c r="A42" s="22" t="s">
        <v>32</v>
      </c>
      <c r="B42" s="23">
        <f>B40+B34+B22+B16</f>
        <v>590</v>
      </c>
      <c r="C42" s="23">
        <f>C40+C34+C22+C16</f>
        <v>202</v>
      </c>
      <c r="D42" s="24">
        <f>C42*100/B42</f>
        <v>34.237288135593218</v>
      </c>
      <c r="E42" s="24">
        <f>(E40+E34+E22+E16)/4</f>
        <v>96.962083333333325</v>
      </c>
      <c r="F42" s="7">
        <f>H42/G42</f>
        <v>10.897106109324758</v>
      </c>
      <c r="G42" s="23">
        <f>G40+G34+G22+G16+G41</f>
        <v>3110</v>
      </c>
      <c r="H42" s="23">
        <f>H40+H34+H22+H16</f>
        <v>33890</v>
      </c>
      <c r="I42" s="23">
        <f>I40+I34+I22+I16</f>
        <v>31226</v>
      </c>
      <c r="J42" s="24">
        <f>I42*100/H42</f>
        <v>92.139274122159932</v>
      </c>
    </row>
  </sheetData>
  <mergeCells count="15">
    <mergeCell ref="A7:J7"/>
    <mergeCell ref="A17:J17"/>
    <mergeCell ref="A23:J23"/>
    <mergeCell ref="A35:J35"/>
    <mergeCell ref="A1:J1"/>
    <mergeCell ref="A2:A6"/>
    <mergeCell ref="B2:D2"/>
    <mergeCell ref="F2:J2"/>
    <mergeCell ref="B3:B6"/>
    <mergeCell ref="C3:C6"/>
    <mergeCell ref="D3:D6"/>
    <mergeCell ref="E3:E6"/>
    <mergeCell ref="F3:F6"/>
    <mergeCell ref="G3:G6"/>
    <mergeCell ref="H3:J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34" workbookViewId="0">
      <selection activeCell="B41" sqref="B41:J41"/>
    </sheetView>
  </sheetViews>
  <sheetFormatPr defaultRowHeight="15" x14ac:dyDescent="0.25"/>
  <cols>
    <col min="1" max="1" width="26.42578125" customWidth="1"/>
  </cols>
  <sheetData>
    <row r="1" spans="1:15" ht="15.75" x14ac:dyDescent="0.25">
      <c r="A1" s="209" t="s">
        <v>51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5" ht="58.5" x14ac:dyDescent="0.25">
      <c r="A2" s="220"/>
      <c r="B2" s="221" t="s">
        <v>0</v>
      </c>
      <c r="C2" s="222"/>
      <c r="D2" s="223"/>
      <c r="E2" s="115" t="s">
        <v>1</v>
      </c>
      <c r="F2" s="221" t="s">
        <v>2</v>
      </c>
      <c r="G2" s="222"/>
      <c r="H2" s="222"/>
      <c r="I2" s="222"/>
      <c r="J2" s="223"/>
    </row>
    <row r="3" spans="1:15" x14ac:dyDescent="0.25">
      <c r="A3" s="220"/>
      <c r="B3" s="214" t="s">
        <v>7</v>
      </c>
      <c r="C3" s="214" t="s">
        <v>8</v>
      </c>
      <c r="D3" s="224" t="s">
        <v>3</v>
      </c>
      <c r="E3" s="225" t="s">
        <v>3</v>
      </c>
      <c r="F3" s="214" t="s">
        <v>10</v>
      </c>
      <c r="G3" s="214" t="s">
        <v>9</v>
      </c>
      <c r="H3" s="225" t="s">
        <v>4</v>
      </c>
      <c r="I3" s="225"/>
      <c r="J3" s="225"/>
    </row>
    <row r="4" spans="1:15" x14ac:dyDescent="0.25">
      <c r="A4" s="220"/>
      <c r="B4" s="226"/>
      <c r="C4" s="215"/>
      <c r="D4" s="224"/>
      <c r="E4" s="225"/>
      <c r="F4" s="215"/>
      <c r="G4" s="215"/>
      <c r="H4" s="225"/>
      <c r="I4" s="225"/>
      <c r="J4" s="225"/>
    </row>
    <row r="5" spans="1:15" x14ac:dyDescent="0.25">
      <c r="A5" s="220"/>
      <c r="B5" s="226"/>
      <c r="C5" s="215"/>
      <c r="D5" s="224"/>
      <c r="E5" s="225"/>
      <c r="F5" s="215"/>
      <c r="G5" s="215"/>
      <c r="H5" s="225"/>
      <c r="I5" s="225"/>
      <c r="J5" s="225"/>
    </row>
    <row r="6" spans="1:15" x14ac:dyDescent="0.25">
      <c r="A6" s="220"/>
      <c r="B6" s="227"/>
      <c r="C6" s="216"/>
      <c r="D6" s="224"/>
      <c r="E6" s="225"/>
      <c r="F6" s="216"/>
      <c r="G6" s="216"/>
      <c r="H6" s="114" t="s">
        <v>5</v>
      </c>
      <c r="I6" s="114" t="s">
        <v>6</v>
      </c>
      <c r="J6" s="114" t="s">
        <v>3</v>
      </c>
    </row>
    <row r="7" spans="1:15" ht="15.75" x14ac:dyDescent="0.25">
      <c r="A7" s="217" t="s">
        <v>11</v>
      </c>
      <c r="B7" s="218"/>
      <c r="C7" s="218"/>
      <c r="D7" s="218"/>
      <c r="E7" s="218"/>
      <c r="F7" s="218"/>
      <c r="G7" s="218"/>
      <c r="H7" s="218"/>
      <c r="I7" s="218"/>
      <c r="J7" s="219"/>
    </row>
    <row r="8" spans="1:15" ht="21" customHeight="1" x14ac:dyDescent="0.25">
      <c r="A8" s="153" t="s">
        <v>12</v>
      </c>
      <c r="B8" s="146">
        <v>23</v>
      </c>
      <c r="C8" s="146">
        <v>4</v>
      </c>
      <c r="D8" s="146">
        <v>17.39</v>
      </c>
      <c r="E8" s="146">
        <v>100</v>
      </c>
      <c r="F8" s="146">
        <v>12.48</v>
      </c>
      <c r="G8" s="146">
        <v>90</v>
      </c>
      <c r="H8" s="146">
        <v>1124</v>
      </c>
      <c r="I8" s="146">
        <v>926</v>
      </c>
      <c r="J8" s="146">
        <v>84.18</v>
      </c>
    </row>
    <row r="9" spans="1:15" ht="15.75" x14ac:dyDescent="0.25">
      <c r="A9" s="119" t="s">
        <v>13</v>
      </c>
      <c r="B9" s="118">
        <v>12</v>
      </c>
      <c r="C9" s="118">
        <v>4</v>
      </c>
      <c r="D9" s="118">
        <v>33</v>
      </c>
      <c r="E9" s="118">
        <v>98.8</v>
      </c>
      <c r="F9" s="118">
        <v>12</v>
      </c>
      <c r="G9" s="118">
        <v>46</v>
      </c>
      <c r="H9" s="118">
        <v>552</v>
      </c>
      <c r="I9" s="118">
        <v>418</v>
      </c>
      <c r="J9" s="118">
        <v>75.7</v>
      </c>
    </row>
    <row r="10" spans="1:15" ht="15.75" x14ac:dyDescent="0.25">
      <c r="A10" s="119" t="s">
        <v>36</v>
      </c>
      <c r="B10" s="133">
        <v>43</v>
      </c>
      <c r="C10" s="133">
        <v>10</v>
      </c>
      <c r="D10" s="133">
        <v>23</v>
      </c>
      <c r="E10" s="133">
        <v>0</v>
      </c>
      <c r="F10" s="133">
        <v>11.28</v>
      </c>
      <c r="G10" s="133">
        <v>25</v>
      </c>
      <c r="H10" s="133">
        <v>282</v>
      </c>
      <c r="I10" s="133">
        <v>282</v>
      </c>
      <c r="J10" s="203">
        <v>100</v>
      </c>
      <c r="K10" s="204"/>
      <c r="L10" s="204"/>
      <c r="M10" s="204"/>
      <c r="N10" s="204"/>
      <c r="O10" s="101"/>
    </row>
    <row r="11" spans="1:15" ht="15.75" x14ac:dyDescent="0.25">
      <c r="A11" s="119" t="s">
        <v>41</v>
      </c>
      <c r="B11" s="126">
        <v>9</v>
      </c>
      <c r="C11" s="126">
        <v>7</v>
      </c>
      <c r="D11" s="126">
        <v>77.8</v>
      </c>
      <c r="E11" s="126">
        <v>0</v>
      </c>
      <c r="F11" s="126">
        <v>9</v>
      </c>
      <c r="G11" s="126">
        <v>46</v>
      </c>
      <c r="H11" s="126">
        <v>414</v>
      </c>
      <c r="I11" s="126">
        <v>348</v>
      </c>
      <c r="J11" s="126">
        <v>84</v>
      </c>
    </row>
    <row r="12" spans="1:15" ht="15.75" x14ac:dyDescent="0.25">
      <c r="A12" s="119" t="s">
        <v>14</v>
      </c>
      <c r="B12" s="126">
        <v>30</v>
      </c>
      <c r="C12" s="126">
        <v>9</v>
      </c>
      <c r="D12" s="126">
        <v>30</v>
      </c>
      <c r="E12" s="126">
        <v>100</v>
      </c>
      <c r="F12" s="126">
        <v>9.7899999999999991</v>
      </c>
      <c r="G12" s="126">
        <v>76</v>
      </c>
      <c r="H12" s="126">
        <v>744</v>
      </c>
      <c r="I12" s="126">
        <v>660</v>
      </c>
      <c r="J12" s="126">
        <v>88.71</v>
      </c>
    </row>
    <row r="13" spans="1:15" ht="15.75" x14ac:dyDescent="0.25">
      <c r="A13" s="153" t="s">
        <v>53</v>
      </c>
      <c r="B13" s="122">
        <v>0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54">
        <v>0</v>
      </c>
    </row>
    <row r="14" spans="1:15" s="1" customFormat="1" ht="15.75" x14ac:dyDescent="0.25">
      <c r="A14" s="119" t="s">
        <v>53</v>
      </c>
      <c r="B14" s="133">
        <v>10</v>
      </c>
      <c r="C14" s="133">
        <v>4</v>
      </c>
      <c r="D14" s="133">
        <v>40</v>
      </c>
      <c r="E14" s="133">
        <v>100</v>
      </c>
      <c r="F14" s="133">
        <v>10</v>
      </c>
      <c r="G14" s="133">
        <v>34</v>
      </c>
      <c r="H14" s="133">
        <v>340</v>
      </c>
      <c r="I14" s="133">
        <v>270</v>
      </c>
      <c r="J14" s="133">
        <v>79.400000000000006</v>
      </c>
    </row>
    <row r="15" spans="1:15" s="1" customFormat="1" ht="15.75" x14ac:dyDescent="0.25">
      <c r="A15" s="119" t="s">
        <v>52</v>
      </c>
      <c r="B15" s="118">
        <v>27</v>
      </c>
      <c r="C15" s="118">
        <v>2</v>
      </c>
      <c r="D15" s="118">
        <v>7.4</v>
      </c>
      <c r="E15" s="118">
        <v>0</v>
      </c>
      <c r="F15" s="118">
        <v>27</v>
      </c>
      <c r="G15" s="118">
        <v>22</v>
      </c>
      <c r="H15" s="118">
        <v>594</v>
      </c>
      <c r="I15" s="118">
        <v>460</v>
      </c>
      <c r="J15" s="118">
        <v>77</v>
      </c>
    </row>
    <row r="16" spans="1:15" ht="15.75" x14ac:dyDescent="0.25">
      <c r="A16" s="155" t="s">
        <v>16</v>
      </c>
      <c r="B16" s="133">
        <v>37</v>
      </c>
      <c r="C16" s="133">
        <v>16</v>
      </c>
      <c r="D16" s="133">
        <v>43.24</v>
      </c>
      <c r="E16" s="133">
        <v>100</v>
      </c>
      <c r="F16" s="133">
        <v>11.41</v>
      </c>
      <c r="G16" s="133">
        <v>134</v>
      </c>
      <c r="H16" s="133">
        <v>1530</v>
      </c>
      <c r="I16" s="133">
        <v>1270</v>
      </c>
      <c r="J16" s="133">
        <v>83</v>
      </c>
    </row>
    <row r="17" spans="1:12" ht="15.75" x14ac:dyDescent="0.25">
      <c r="A17" s="156" t="s">
        <v>34</v>
      </c>
      <c r="B17" s="123">
        <v>12</v>
      </c>
      <c r="C17" s="123">
        <v>0</v>
      </c>
      <c r="D17" s="123">
        <v>0</v>
      </c>
      <c r="E17" s="123">
        <v>100</v>
      </c>
      <c r="F17" s="123">
        <v>7</v>
      </c>
      <c r="G17" s="123">
        <v>20</v>
      </c>
      <c r="H17" s="123">
        <v>240</v>
      </c>
      <c r="I17" s="123">
        <v>240</v>
      </c>
      <c r="J17" s="123">
        <v>100</v>
      </c>
    </row>
    <row r="18" spans="1:12" ht="15.75" x14ac:dyDescent="0.25">
      <c r="A18" s="119" t="s">
        <v>17</v>
      </c>
      <c r="B18" s="157">
        <f>B16+B13+B12+B10+B9+B8</f>
        <v>145</v>
      </c>
      <c r="C18" s="157">
        <f>C16+C13+C12+C10+C9+C8</f>
        <v>43</v>
      </c>
      <c r="D18" s="158">
        <f>C18*100/B18</f>
        <v>29.655172413793103</v>
      </c>
      <c r="E18" s="158">
        <v>99.7</v>
      </c>
      <c r="F18" s="127">
        <f t="shared" ref="F18" si="0">H18/G18</f>
        <v>11.40700808625337</v>
      </c>
      <c r="G18" s="157">
        <f>G16+G13+G12+G10+G9+G8</f>
        <v>371</v>
      </c>
      <c r="H18" s="157">
        <f>H16+H13+H12+H10+H9+H8</f>
        <v>4232</v>
      </c>
      <c r="I18" s="157">
        <f>I16+I13+I12+I10+I9+I8</f>
        <v>3556</v>
      </c>
      <c r="J18" s="158">
        <f t="shared" ref="J18" si="1">I18*100/H18</f>
        <v>84.026465028355389</v>
      </c>
      <c r="K18">
        <v>5824.99</v>
      </c>
      <c r="L18">
        <v>73.44</v>
      </c>
    </row>
    <row r="19" spans="1:12" x14ac:dyDescent="0.25">
      <c r="A19" s="213" t="s">
        <v>18</v>
      </c>
      <c r="B19" s="211"/>
      <c r="C19" s="211"/>
      <c r="D19" s="211"/>
      <c r="E19" s="211"/>
      <c r="F19" s="211"/>
      <c r="G19" s="211"/>
      <c r="H19" s="211"/>
      <c r="I19" s="211"/>
      <c r="J19" s="212"/>
    </row>
    <row r="20" spans="1:12" ht="15.75" x14ac:dyDescent="0.25">
      <c r="A20" s="119" t="s">
        <v>19</v>
      </c>
      <c r="B20" s="117">
        <v>22</v>
      </c>
      <c r="C20" s="117">
        <v>1</v>
      </c>
      <c r="D20" s="160">
        <v>7</v>
      </c>
      <c r="E20" s="117">
        <v>100</v>
      </c>
      <c r="F20" s="117">
        <v>11.18</v>
      </c>
      <c r="G20" s="117">
        <v>140</v>
      </c>
      <c r="H20" s="117">
        <v>1566</v>
      </c>
      <c r="I20" s="117">
        <v>1250</v>
      </c>
      <c r="J20" s="117">
        <v>79.819999999999993</v>
      </c>
    </row>
    <row r="21" spans="1:12" ht="15.75" x14ac:dyDescent="0.25">
      <c r="A21" s="116" t="s">
        <v>21</v>
      </c>
      <c r="B21" s="120">
        <v>28</v>
      </c>
      <c r="C21" s="120">
        <v>0</v>
      </c>
      <c r="D21" s="120">
        <v>0</v>
      </c>
      <c r="E21" s="120">
        <v>99</v>
      </c>
      <c r="F21" s="120">
        <v>13.84</v>
      </c>
      <c r="G21" s="120">
        <v>92</v>
      </c>
      <c r="H21" s="120">
        <v>1366</v>
      </c>
      <c r="I21" s="120">
        <v>1274</v>
      </c>
      <c r="J21" s="120">
        <v>93.26</v>
      </c>
    </row>
    <row r="22" spans="1:12" s="1" customFormat="1" ht="15.75" x14ac:dyDescent="0.25">
      <c r="A22" s="161" t="s">
        <v>54</v>
      </c>
      <c r="B22" s="162">
        <v>13</v>
      </c>
      <c r="C22" s="162">
        <v>5</v>
      </c>
      <c r="D22" s="162">
        <v>38.46</v>
      </c>
      <c r="E22" s="162">
        <v>100</v>
      </c>
      <c r="F22" s="162">
        <v>12.54</v>
      </c>
      <c r="G22" s="162">
        <v>22</v>
      </c>
      <c r="H22" s="162">
        <v>276</v>
      </c>
      <c r="I22" s="162">
        <v>220</v>
      </c>
      <c r="J22" s="162">
        <v>79.7</v>
      </c>
    </row>
    <row r="23" spans="1:12" ht="15.75" x14ac:dyDescent="0.25">
      <c r="A23" s="119" t="s">
        <v>20</v>
      </c>
      <c r="B23" s="117">
        <v>23</v>
      </c>
      <c r="C23" s="117">
        <v>4</v>
      </c>
      <c r="D23" s="117">
        <v>17.39</v>
      </c>
      <c r="E23" s="117">
        <v>100</v>
      </c>
      <c r="F23" s="117">
        <v>11.16</v>
      </c>
      <c r="G23" s="117">
        <v>30</v>
      </c>
      <c r="H23" s="117">
        <v>335</v>
      </c>
      <c r="I23" s="117">
        <v>259</v>
      </c>
      <c r="J23" s="117">
        <v>77.31</v>
      </c>
    </row>
    <row r="24" spans="1:12" ht="15.75" x14ac:dyDescent="0.25">
      <c r="A24" s="159" t="s">
        <v>34</v>
      </c>
      <c r="B24" s="123">
        <v>24</v>
      </c>
      <c r="C24" s="123">
        <v>0</v>
      </c>
      <c r="D24" s="123">
        <v>0</v>
      </c>
      <c r="E24" s="123">
        <v>100</v>
      </c>
      <c r="F24" s="123">
        <v>12</v>
      </c>
      <c r="G24" s="123">
        <v>40</v>
      </c>
      <c r="H24" s="123">
        <v>480</v>
      </c>
      <c r="I24" s="123">
        <v>480</v>
      </c>
      <c r="J24" s="123">
        <v>100</v>
      </c>
    </row>
    <row r="25" spans="1:12" ht="15.75" x14ac:dyDescent="0.25">
      <c r="A25" s="10"/>
      <c r="B25" s="13"/>
      <c r="C25" s="13"/>
      <c r="D25" s="13"/>
      <c r="E25" s="13"/>
      <c r="F25" s="16"/>
      <c r="G25" s="13"/>
      <c r="H25" s="13"/>
      <c r="I25" s="13"/>
      <c r="J25" s="16"/>
    </row>
    <row r="26" spans="1:12" ht="15.75" x14ac:dyDescent="0.25">
      <c r="A26" s="3" t="s">
        <v>17</v>
      </c>
      <c r="B26" s="14">
        <f>B23+B21+B20</f>
        <v>73</v>
      </c>
      <c r="C26" s="14">
        <f>C23+C21+C20</f>
        <v>5</v>
      </c>
      <c r="D26" s="17">
        <f>C26*100/B26</f>
        <v>6.8493150684931505</v>
      </c>
      <c r="E26" s="17">
        <f>288.55/3</f>
        <v>96.183333333333337</v>
      </c>
      <c r="F26" s="15">
        <f>H26/G26</f>
        <v>12.407284768211921</v>
      </c>
      <c r="G26" s="14">
        <f>G23+G21+G20+G24</f>
        <v>302</v>
      </c>
      <c r="H26" s="14">
        <f>H23+H21+H20+H24</f>
        <v>3747</v>
      </c>
      <c r="I26" s="14">
        <f>I23+I21+I20+I24</f>
        <v>3263</v>
      </c>
      <c r="J26" s="11">
        <f>I26*100/H26</f>
        <v>87.082999733119834</v>
      </c>
      <c r="K26">
        <v>3898.66</v>
      </c>
      <c r="L26">
        <v>96.1</v>
      </c>
    </row>
    <row r="27" spans="1:12" x14ac:dyDescent="0.25">
      <c r="A27" s="210" t="s">
        <v>22</v>
      </c>
      <c r="B27" s="211"/>
      <c r="C27" s="211"/>
      <c r="D27" s="211"/>
      <c r="E27" s="211"/>
      <c r="F27" s="211"/>
      <c r="G27" s="211"/>
      <c r="H27" s="211"/>
      <c r="I27" s="211"/>
      <c r="J27" s="212"/>
    </row>
    <row r="28" spans="1:12" s="25" customFormat="1" ht="15.75" x14ac:dyDescent="0.25">
      <c r="A28" s="119" t="s">
        <v>23</v>
      </c>
      <c r="B28" s="205">
        <v>32</v>
      </c>
      <c r="C28" s="205">
        <v>27</v>
      </c>
      <c r="D28" s="205">
        <v>84.37</v>
      </c>
      <c r="E28" s="205">
        <v>100</v>
      </c>
      <c r="F28" s="205">
        <v>10.63</v>
      </c>
      <c r="G28" s="205">
        <v>73</v>
      </c>
      <c r="H28" s="205">
        <v>776</v>
      </c>
      <c r="I28" s="205">
        <v>692</v>
      </c>
      <c r="J28" s="205">
        <v>89.2</v>
      </c>
    </row>
    <row r="29" spans="1:12" ht="15.75" x14ac:dyDescent="0.25">
      <c r="A29" s="116" t="s">
        <v>24</v>
      </c>
      <c r="B29" s="118">
        <v>12</v>
      </c>
      <c r="C29" s="163">
        <v>0</v>
      </c>
      <c r="D29" s="163">
        <v>0</v>
      </c>
      <c r="E29" s="118">
        <v>100</v>
      </c>
      <c r="F29" s="118">
        <v>7.25</v>
      </c>
      <c r="G29" s="163">
        <v>32</v>
      </c>
      <c r="H29" s="163">
        <v>232</v>
      </c>
      <c r="I29" s="163">
        <v>218</v>
      </c>
      <c r="J29" s="163">
        <v>94</v>
      </c>
    </row>
    <row r="30" spans="1:12" s="1" customFormat="1" ht="15.75" x14ac:dyDescent="0.25">
      <c r="A30" s="161" t="s">
        <v>24</v>
      </c>
      <c r="B30" s="137">
        <v>11</v>
      </c>
      <c r="C30" s="137">
        <v>6</v>
      </c>
      <c r="D30" s="137">
        <v>55</v>
      </c>
      <c r="E30" s="137">
        <v>95.6</v>
      </c>
      <c r="F30" s="137">
        <v>10.199999999999999</v>
      </c>
      <c r="G30" s="137">
        <v>38</v>
      </c>
      <c r="H30" s="137">
        <v>390</v>
      </c>
      <c r="I30" s="137">
        <v>312</v>
      </c>
      <c r="J30" s="137">
        <v>80</v>
      </c>
    </row>
    <row r="31" spans="1:12" s="25" customFormat="1" ht="15.75" x14ac:dyDescent="0.25">
      <c r="A31" s="119" t="s">
        <v>25</v>
      </c>
      <c r="B31" s="150">
        <v>24</v>
      </c>
      <c r="C31" s="150">
        <v>12</v>
      </c>
      <c r="D31" s="150">
        <v>50</v>
      </c>
      <c r="E31" s="150">
        <v>96.3</v>
      </c>
      <c r="F31" s="150">
        <v>12</v>
      </c>
      <c r="G31" s="150">
        <v>78</v>
      </c>
      <c r="H31" s="150">
        <v>936</v>
      </c>
      <c r="I31" s="150">
        <v>722</v>
      </c>
      <c r="J31" s="150">
        <v>77</v>
      </c>
    </row>
    <row r="32" spans="1:12" s="25" customFormat="1" ht="15.75" x14ac:dyDescent="0.25">
      <c r="A32" s="149" t="s">
        <v>42</v>
      </c>
      <c r="B32" s="120">
        <v>43</v>
      </c>
      <c r="C32" s="120">
        <v>0</v>
      </c>
      <c r="D32" s="120">
        <v>0</v>
      </c>
      <c r="E32" s="120">
        <v>0</v>
      </c>
      <c r="F32" s="120">
        <v>10</v>
      </c>
      <c r="G32" s="120">
        <v>350</v>
      </c>
      <c r="H32" s="120">
        <v>350</v>
      </c>
      <c r="I32" s="120">
        <v>344</v>
      </c>
      <c r="J32" s="120">
        <v>98.3</v>
      </c>
    </row>
    <row r="33" spans="1:12" ht="15.75" x14ac:dyDescent="0.25">
      <c r="A33" s="153" t="s">
        <v>28</v>
      </c>
      <c r="B33" s="195">
        <v>12</v>
      </c>
      <c r="C33" s="195">
        <v>11</v>
      </c>
      <c r="D33" s="195">
        <v>91.66</v>
      </c>
      <c r="E33" s="195">
        <v>100</v>
      </c>
      <c r="F33" s="195">
        <v>12</v>
      </c>
      <c r="G33" s="195">
        <v>32</v>
      </c>
      <c r="H33" s="195">
        <v>384</v>
      </c>
      <c r="I33" s="195">
        <v>336</v>
      </c>
      <c r="J33" s="195">
        <v>87.5</v>
      </c>
    </row>
    <row r="34" spans="1:12" s="25" customFormat="1" ht="15.75" x14ac:dyDescent="0.25">
      <c r="A34" s="119" t="s">
        <v>26</v>
      </c>
      <c r="B34" s="206">
        <v>20</v>
      </c>
      <c r="C34" s="207">
        <v>2</v>
      </c>
      <c r="D34" s="207">
        <v>10</v>
      </c>
      <c r="E34" s="208">
        <v>100</v>
      </c>
      <c r="F34" s="150">
        <v>9</v>
      </c>
      <c r="G34" s="150">
        <v>58</v>
      </c>
      <c r="H34" s="150">
        <v>572</v>
      </c>
      <c r="I34" s="150">
        <v>526</v>
      </c>
      <c r="J34" s="150">
        <v>91</v>
      </c>
    </row>
    <row r="35" spans="1:12" s="25" customFormat="1" ht="15.75" x14ac:dyDescent="0.25">
      <c r="A35" s="119" t="s">
        <v>33</v>
      </c>
      <c r="B35" s="120">
        <v>10</v>
      </c>
      <c r="C35" s="120">
        <v>0</v>
      </c>
      <c r="D35" s="120">
        <v>0</v>
      </c>
      <c r="E35" s="120">
        <v>100</v>
      </c>
      <c r="F35" s="120">
        <v>10</v>
      </c>
      <c r="G35" s="120">
        <v>16</v>
      </c>
      <c r="H35" s="120">
        <v>180</v>
      </c>
      <c r="I35" s="120">
        <v>116</v>
      </c>
      <c r="J35" s="120">
        <v>65</v>
      </c>
    </row>
    <row r="36" spans="1:12" s="25" customFormat="1" ht="15.75" x14ac:dyDescent="0.25">
      <c r="A36" s="119" t="s">
        <v>37</v>
      </c>
      <c r="B36" s="117">
        <v>39</v>
      </c>
      <c r="C36" s="117">
        <v>9</v>
      </c>
      <c r="D36" s="117">
        <v>23</v>
      </c>
      <c r="E36" s="117">
        <v>0</v>
      </c>
      <c r="F36" s="117">
        <v>39</v>
      </c>
      <c r="G36" s="117">
        <v>32</v>
      </c>
      <c r="H36" s="117">
        <v>276</v>
      </c>
      <c r="I36" s="117">
        <v>258</v>
      </c>
      <c r="J36" s="117">
        <v>93</v>
      </c>
    </row>
    <row r="37" spans="1:12" ht="15.75" x14ac:dyDescent="0.25">
      <c r="A37" s="3" t="s">
        <v>34</v>
      </c>
      <c r="B37" s="44">
        <v>0</v>
      </c>
      <c r="C37" s="44">
        <v>0</v>
      </c>
      <c r="D37" s="44">
        <v>0</v>
      </c>
      <c r="E37" s="44">
        <v>0</v>
      </c>
      <c r="F37" s="70">
        <v>0</v>
      </c>
      <c r="G37" s="44">
        <v>0</v>
      </c>
      <c r="H37" s="44">
        <v>0</v>
      </c>
      <c r="I37" s="44">
        <v>0</v>
      </c>
      <c r="J37" s="70">
        <v>0</v>
      </c>
    </row>
    <row r="38" spans="1:12" ht="15.75" x14ac:dyDescent="0.25">
      <c r="A38" s="3"/>
      <c r="B38" s="13"/>
      <c r="C38" s="13"/>
      <c r="D38" s="13"/>
      <c r="E38" s="13"/>
      <c r="F38" s="16"/>
      <c r="G38" s="13"/>
      <c r="H38" s="13"/>
      <c r="I38" s="13"/>
      <c r="J38" s="16"/>
    </row>
    <row r="39" spans="1:12" ht="15.75" x14ac:dyDescent="0.25">
      <c r="A39" s="3" t="s">
        <v>27</v>
      </c>
      <c r="B39" s="14">
        <f>B37+B36+B35+B34+B32+B31+B29+B28</f>
        <v>180</v>
      </c>
      <c r="C39" s="14">
        <f>C37+C36+C35+C34+C32+C31+C29+C28</f>
        <v>50</v>
      </c>
      <c r="D39" s="11">
        <f>C39*10/B39</f>
        <v>2.7777777777777777</v>
      </c>
      <c r="E39" s="11">
        <f>387.28/4</f>
        <v>96.82</v>
      </c>
      <c r="F39" s="15">
        <f>H39/G39</f>
        <v>5.1987480438184663</v>
      </c>
      <c r="G39" s="14">
        <f>G37+G36+G35+G34+G32+G31+G29+G28</f>
        <v>639</v>
      </c>
      <c r="H39" s="14">
        <f>H37+H36+H35+H34+H32+H31+H29+H28</f>
        <v>3322</v>
      </c>
      <c r="I39" s="14">
        <f>I37+I36+I35+I34+I32+I31+I29+I28</f>
        <v>2876</v>
      </c>
      <c r="J39" s="11">
        <f>I39*100/H39</f>
        <v>86.574352799518365</v>
      </c>
      <c r="K39">
        <v>6560.33</v>
      </c>
      <c r="L39">
        <v>48.13</v>
      </c>
    </row>
    <row r="40" spans="1:12" x14ac:dyDescent="0.25">
      <c r="A40" s="210" t="s">
        <v>29</v>
      </c>
      <c r="B40" s="211"/>
      <c r="C40" s="211"/>
      <c r="D40" s="211"/>
      <c r="E40" s="211"/>
      <c r="F40" s="211"/>
      <c r="G40" s="211"/>
      <c r="H40" s="211"/>
      <c r="I40" s="211"/>
      <c r="J40" s="212"/>
    </row>
    <row r="41" spans="1:12" ht="15.75" x14ac:dyDescent="0.25">
      <c r="A41" s="145" t="s">
        <v>30</v>
      </c>
      <c r="B41" s="117">
        <v>16</v>
      </c>
      <c r="C41" s="117">
        <v>2</v>
      </c>
      <c r="D41" s="117">
        <v>12</v>
      </c>
      <c r="E41" s="117">
        <v>0</v>
      </c>
      <c r="F41" s="117">
        <v>6.13</v>
      </c>
      <c r="G41" s="117">
        <v>16</v>
      </c>
      <c r="H41" s="117">
        <v>98</v>
      </c>
      <c r="I41" s="117">
        <v>98</v>
      </c>
      <c r="J41" s="117">
        <v>100</v>
      </c>
    </row>
    <row r="42" spans="1:12" ht="15.75" x14ac:dyDescent="0.25">
      <c r="A42" s="164" t="s">
        <v>31</v>
      </c>
      <c r="B42" s="120">
        <v>25</v>
      </c>
      <c r="C42" s="120">
        <v>6</v>
      </c>
      <c r="D42" s="120">
        <v>24</v>
      </c>
      <c r="E42" s="120">
        <v>98.3</v>
      </c>
      <c r="F42" s="120">
        <v>12</v>
      </c>
      <c r="G42" s="120">
        <v>48</v>
      </c>
      <c r="H42" s="120">
        <v>874</v>
      </c>
      <c r="I42" s="120">
        <v>816</v>
      </c>
      <c r="J42" s="120">
        <v>93.36</v>
      </c>
    </row>
    <row r="43" spans="1:12" ht="15.75" x14ac:dyDescent="0.25">
      <c r="A43" s="165" t="s">
        <v>33</v>
      </c>
      <c r="B43" s="166">
        <v>10</v>
      </c>
      <c r="C43" s="180">
        <v>0</v>
      </c>
      <c r="D43" s="180">
        <v>0</v>
      </c>
      <c r="E43" s="166">
        <v>100</v>
      </c>
      <c r="F43" s="166">
        <v>10</v>
      </c>
      <c r="G43" s="166">
        <v>16</v>
      </c>
      <c r="H43" s="166">
        <v>160</v>
      </c>
      <c r="I43" s="166">
        <v>104</v>
      </c>
      <c r="J43" s="166">
        <v>65</v>
      </c>
    </row>
    <row r="44" spans="1:12" ht="15.75" x14ac:dyDescent="0.25">
      <c r="A44" s="119" t="s">
        <v>38</v>
      </c>
      <c r="B44" s="178">
        <v>16</v>
      </c>
      <c r="C44" s="173">
        <v>6</v>
      </c>
      <c r="D44" s="173">
        <v>35.299999999999997</v>
      </c>
      <c r="E44" s="179">
        <v>0</v>
      </c>
      <c r="F44" s="120">
        <v>8</v>
      </c>
      <c r="G44" s="120">
        <v>46</v>
      </c>
      <c r="H44" s="120">
        <v>390</v>
      </c>
      <c r="I44" s="120">
        <v>360</v>
      </c>
      <c r="J44" s="120">
        <v>92</v>
      </c>
    </row>
    <row r="45" spans="1:12" ht="15.75" x14ac:dyDescent="0.25">
      <c r="A45" s="145" t="s">
        <v>40</v>
      </c>
      <c r="B45" s="117">
        <v>12</v>
      </c>
      <c r="C45" s="150">
        <v>5</v>
      </c>
      <c r="D45" s="150">
        <v>41.67</v>
      </c>
      <c r="E45" s="117">
        <v>0</v>
      </c>
      <c r="F45" s="117">
        <v>12</v>
      </c>
      <c r="G45" s="117">
        <v>46</v>
      </c>
      <c r="H45" s="117">
        <v>552</v>
      </c>
      <c r="I45" s="117">
        <v>414</v>
      </c>
      <c r="J45" s="117">
        <v>75</v>
      </c>
    </row>
    <row r="46" spans="1:12" ht="15.75" x14ac:dyDescent="0.25">
      <c r="A46" s="167" t="s">
        <v>34</v>
      </c>
      <c r="B46" s="123">
        <v>0</v>
      </c>
      <c r="C46" s="123">
        <v>0</v>
      </c>
      <c r="D46" s="123">
        <v>0</v>
      </c>
      <c r="E46" s="123">
        <v>0</v>
      </c>
      <c r="F46" s="123">
        <v>0</v>
      </c>
      <c r="G46" s="123">
        <v>0</v>
      </c>
      <c r="H46" s="123">
        <v>0</v>
      </c>
      <c r="I46" s="123">
        <v>0</v>
      </c>
      <c r="J46" s="123">
        <v>0</v>
      </c>
    </row>
    <row r="47" spans="1:12" ht="15.75" x14ac:dyDescent="0.25">
      <c r="A47" s="145" t="s">
        <v>17</v>
      </c>
      <c r="B47" s="151">
        <f>B46+B45+B44+B43+B42+B41</f>
        <v>79</v>
      </c>
      <c r="C47" s="151">
        <f>C46+C45+C44+C43+C42+C41</f>
        <v>19</v>
      </c>
      <c r="D47" s="152">
        <f>C47*100/B47</f>
        <v>24.050632911392405</v>
      </c>
      <c r="E47" s="152">
        <f>195.17/2</f>
        <v>97.584999999999994</v>
      </c>
      <c r="F47" s="168">
        <f>H47/G47</f>
        <v>12.05813953488372</v>
      </c>
      <c r="G47" s="151">
        <f>G46+G45+G44+G43+G42+G41</f>
        <v>172</v>
      </c>
      <c r="H47" s="151">
        <f>H46+H45+H44+H43+H42+H41</f>
        <v>2074</v>
      </c>
      <c r="I47" s="151">
        <f>I46+I45+I44+I43+I42+I41</f>
        <v>1792</v>
      </c>
      <c r="J47" s="152">
        <f>I47*100/H47</f>
        <v>86.403085824493729</v>
      </c>
      <c r="K47">
        <v>2788.66</v>
      </c>
      <c r="L47">
        <v>76.95</v>
      </c>
    </row>
    <row r="48" spans="1:12" ht="15.75" x14ac:dyDescent="0.25">
      <c r="A48" s="58" t="s">
        <v>48</v>
      </c>
      <c r="B48" s="109">
        <f>B33+B30+B22+B13+B8</f>
        <v>59</v>
      </c>
      <c r="C48" s="109">
        <f>C33+C30+C22+C13+C8</f>
        <v>26</v>
      </c>
      <c r="D48" s="105">
        <f>C48*100/B48</f>
        <v>44.067796610169495</v>
      </c>
      <c r="E48" s="109">
        <v>100</v>
      </c>
      <c r="F48" s="105">
        <f>H48/G48</f>
        <v>11.945054945054945</v>
      </c>
      <c r="G48" s="109">
        <f>G33+G30+G22+G13+G8</f>
        <v>182</v>
      </c>
      <c r="H48" s="109">
        <f>H33+H30+H22+H13+H8</f>
        <v>2174</v>
      </c>
      <c r="I48" s="109">
        <f>I33+I30+I22+I13+I8</f>
        <v>1794</v>
      </c>
      <c r="J48" s="105">
        <f>I48*100/H48</f>
        <v>82.520699172033119</v>
      </c>
    </row>
    <row r="49" spans="1:12" ht="15.75" x14ac:dyDescent="0.25">
      <c r="A49" s="22" t="s">
        <v>32</v>
      </c>
      <c r="B49" s="23">
        <f>B47+B39+B26+B18</f>
        <v>477</v>
      </c>
      <c r="C49" s="23">
        <f>C47+C39+C26+C18</f>
        <v>117</v>
      </c>
      <c r="D49" s="24">
        <f>C49*100/B49</f>
        <v>24.528301886792452</v>
      </c>
      <c r="E49" s="24">
        <f>(E47+E39+E26+E18)/4</f>
        <v>97.572083333333325</v>
      </c>
      <c r="F49" s="7">
        <f>H49/G49</f>
        <v>8.0282112845138052</v>
      </c>
      <c r="G49" s="23">
        <f>G47+G39+G26+G18+G48</f>
        <v>1666</v>
      </c>
      <c r="H49" s="23">
        <f>H47+H39+H26+H18</f>
        <v>13375</v>
      </c>
      <c r="I49" s="23">
        <f>I47+I39+I26+I18</f>
        <v>11487</v>
      </c>
      <c r="J49" s="24">
        <f>I49*100/H49</f>
        <v>85.884112149532712</v>
      </c>
      <c r="K49">
        <v>19072.64</v>
      </c>
      <c r="L49">
        <v>69.88</v>
      </c>
    </row>
    <row r="50" spans="1:12" x14ac:dyDescent="0.25">
      <c r="H50">
        <v>15357</v>
      </c>
      <c r="I50">
        <v>80.510000000000005</v>
      </c>
    </row>
  </sheetData>
  <mergeCells count="15">
    <mergeCell ref="A7:J7"/>
    <mergeCell ref="A19:J19"/>
    <mergeCell ref="A27:J27"/>
    <mergeCell ref="A40:J40"/>
    <mergeCell ref="A1:J1"/>
    <mergeCell ref="A2:A6"/>
    <mergeCell ref="B2:D2"/>
    <mergeCell ref="F2:J2"/>
    <mergeCell ref="B3:B6"/>
    <mergeCell ref="C3:C6"/>
    <mergeCell ref="D3:D6"/>
    <mergeCell ref="E3:E6"/>
    <mergeCell ref="F3:F6"/>
    <mergeCell ref="G3:G6"/>
    <mergeCell ref="H3:J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Q47" sqref="Q47"/>
    </sheetView>
  </sheetViews>
  <sheetFormatPr defaultRowHeight="15" x14ac:dyDescent="0.25"/>
  <cols>
    <col min="1" max="1" width="22" customWidth="1"/>
    <col min="2" max="2" width="9.140625" customWidth="1"/>
    <col min="5" max="5" width="11.42578125" customWidth="1"/>
  </cols>
  <sheetData>
    <row r="1" spans="1:10" ht="15.75" customHeight="1" x14ac:dyDescent="0.25">
      <c r="A1" s="209" t="s">
        <v>50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44.25" customHeight="1" x14ac:dyDescent="0.25">
      <c r="A2" s="220"/>
      <c r="B2" s="221" t="s">
        <v>0</v>
      </c>
      <c r="C2" s="222"/>
      <c r="D2" s="223"/>
      <c r="E2" s="115" t="s">
        <v>1</v>
      </c>
      <c r="F2" s="221" t="s">
        <v>2</v>
      </c>
      <c r="G2" s="222"/>
      <c r="H2" s="222"/>
      <c r="I2" s="222"/>
      <c r="J2" s="223"/>
    </row>
    <row r="3" spans="1:10" x14ac:dyDescent="0.25">
      <c r="A3" s="220"/>
      <c r="B3" s="214" t="s">
        <v>7</v>
      </c>
      <c r="C3" s="214" t="s">
        <v>8</v>
      </c>
      <c r="D3" s="224" t="s">
        <v>3</v>
      </c>
      <c r="E3" s="225" t="s">
        <v>3</v>
      </c>
      <c r="F3" s="214" t="s">
        <v>10</v>
      </c>
      <c r="G3" s="214" t="s">
        <v>9</v>
      </c>
      <c r="H3" s="225" t="s">
        <v>4</v>
      </c>
      <c r="I3" s="225"/>
      <c r="J3" s="225"/>
    </row>
    <row r="4" spans="1:10" ht="12.75" customHeight="1" x14ac:dyDescent="0.25">
      <c r="A4" s="220"/>
      <c r="B4" s="226"/>
      <c r="C4" s="215"/>
      <c r="D4" s="224"/>
      <c r="E4" s="225"/>
      <c r="F4" s="215"/>
      <c r="G4" s="215"/>
      <c r="H4" s="225"/>
      <c r="I4" s="225"/>
      <c r="J4" s="225"/>
    </row>
    <row r="5" spans="1:10" hidden="1" x14ac:dyDescent="0.25">
      <c r="A5" s="220"/>
      <c r="B5" s="226"/>
      <c r="C5" s="215"/>
      <c r="D5" s="224"/>
      <c r="E5" s="225"/>
      <c r="F5" s="215"/>
      <c r="G5" s="215"/>
      <c r="H5" s="225"/>
      <c r="I5" s="225"/>
      <c r="J5" s="225"/>
    </row>
    <row r="6" spans="1:10" x14ac:dyDescent="0.25">
      <c r="A6" s="220"/>
      <c r="B6" s="227"/>
      <c r="C6" s="216"/>
      <c r="D6" s="224"/>
      <c r="E6" s="225"/>
      <c r="F6" s="216"/>
      <c r="G6" s="216"/>
      <c r="H6" s="114" t="s">
        <v>5</v>
      </c>
      <c r="I6" s="114" t="s">
        <v>6</v>
      </c>
      <c r="J6" s="114" t="s">
        <v>3</v>
      </c>
    </row>
    <row r="7" spans="1:10" ht="15.75" x14ac:dyDescent="0.25">
      <c r="A7" s="217" t="s">
        <v>11</v>
      </c>
      <c r="B7" s="218"/>
      <c r="C7" s="218"/>
      <c r="D7" s="218"/>
      <c r="E7" s="218"/>
      <c r="F7" s="218"/>
      <c r="G7" s="218"/>
      <c r="H7" s="218"/>
      <c r="I7" s="218"/>
      <c r="J7" s="219"/>
    </row>
    <row r="8" spans="1:10" ht="26.25" customHeight="1" x14ac:dyDescent="0.25">
      <c r="A8" s="33" t="s">
        <v>12</v>
      </c>
      <c r="B8" s="137">
        <v>24</v>
      </c>
      <c r="C8" s="137">
        <v>6</v>
      </c>
      <c r="D8" s="137">
        <v>25</v>
      </c>
      <c r="E8" s="137">
        <v>100</v>
      </c>
      <c r="F8" s="137">
        <v>12.25</v>
      </c>
      <c r="G8" s="137">
        <v>120</v>
      </c>
      <c r="H8" s="146">
        <v>1470</v>
      </c>
      <c r="I8" s="137">
        <v>1228</v>
      </c>
      <c r="J8" s="137">
        <v>83.53</v>
      </c>
    </row>
    <row r="9" spans="1:10" s="4" customFormat="1" ht="21" customHeight="1" x14ac:dyDescent="0.25">
      <c r="A9" s="3" t="s">
        <v>12</v>
      </c>
      <c r="B9" s="118">
        <v>24</v>
      </c>
      <c r="C9" s="118">
        <v>9</v>
      </c>
      <c r="D9" s="118">
        <v>37.5</v>
      </c>
      <c r="E9" s="118">
        <v>100</v>
      </c>
      <c r="F9" s="118">
        <v>12</v>
      </c>
      <c r="G9" s="118">
        <v>190</v>
      </c>
      <c r="H9" s="118">
        <v>2040</v>
      </c>
      <c r="I9" s="118">
        <v>1864</v>
      </c>
      <c r="J9" s="118">
        <v>91.37</v>
      </c>
    </row>
    <row r="10" spans="1:10" ht="15.75" x14ac:dyDescent="0.25">
      <c r="A10" s="87" t="s">
        <v>13</v>
      </c>
      <c r="B10" s="117">
        <v>24</v>
      </c>
      <c r="C10" s="117">
        <v>11</v>
      </c>
      <c r="D10" s="117">
        <v>50</v>
      </c>
      <c r="E10" s="117">
        <v>98.8</v>
      </c>
      <c r="F10" s="117">
        <v>22</v>
      </c>
      <c r="G10" s="117">
        <v>152</v>
      </c>
      <c r="H10" s="117">
        <v>1796</v>
      </c>
      <c r="I10" s="117">
        <v>1468</v>
      </c>
      <c r="J10" s="117">
        <v>81</v>
      </c>
    </row>
    <row r="11" spans="1:10" s="4" customFormat="1" ht="15.75" x14ac:dyDescent="0.25">
      <c r="A11" s="89" t="s">
        <v>45</v>
      </c>
      <c r="B11" s="118">
        <v>29</v>
      </c>
      <c r="C11" s="118">
        <v>11</v>
      </c>
      <c r="D11" s="118">
        <v>18.899999999999999</v>
      </c>
      <c r="E11" s="118">
        <v>100</v>
      </c>
      <c r="F11" s="118">
        <v>9.67</v>
      </c>
      <c r="G11" s="118">
        <v>55</v>
      </c>
      <c r="H11" s="118">
        <v>532</v>
      </c>
      <c r="I11" s="118">
        <v>519</v>
      </c>
      <c r="J11" s="118">
        <v>97.5</v>
      </c>
    </row>
    <row r="12" spans="1:10" s="1" customFormat="1" ht="28.5" x14ac:dyDescent="0.25">
      <c r="A12" s="3" t="s">
        <v>55</v>
      </c>
      <c r="B12" s="117">
        <v>43</v>
      </c>
      <c r="C12" s="117">
        <v>10</v>
      </c>
      <c r="D12" s="117">
        <v>23</v>
      </c>
      <c r="E12" s="117">
        <v>0</v>
      </c>
      <c r="F12" s="171">
        <v>43</v>
      </c>
      <c r="G12" s="117">
        <v>25</v>
      </c>
      <c r="H12" s="117">
        <v>282</v>
      </c>
      <c r="I12" s="117">
        <v>282</v>
      </c>
      <c r="J12" s="172">
        <v>100</v>
      </c>
    </row>
    <row r="13" spans="1:10" s="1" customFormat="1" ht="15.75" x14ac:dyDescent="0.25">
      <c r="A13" s="3" t="s">
        <v>52</v>
      </c>
      <c r="B13" s="120">
        <v>27</v>
      </c>
      <c r="C13" s="120">
        <v>2</v>
      </c>
      <c r="D13" s="120">
        <v>7.4</v>
      </c>
      <c r="E13" s="120">
        <v>0</v>
      </c>
      <c r="F13" s="120">
        <v>27</v>
      </c>
      <c r="G13" s="120">
        <v>22</v>
      </c>
      <c r="H13" s="120">
        <v>594</v>
      </c>
      <c r="I13" s="120">
        <v>460</v>
      </c>
      <c r="J13" s="117">
        <v>77</v>
      </c>
    </row>
    <row r="14" spans="1:10" ht="15.75" x14ac:dyDescent="0.25">
      <c r="A14" s="3" t="s">
        <v>41</v>
      </c>
      <c r="B14" s="117">
        <v>9</v>
      </c>
      <c r="C14" s="117">
        <v>7</v>
      </c>
      <c r="D14" s="117">
        <v>77.8</v>
      </c>
      <c r="E14" s="117">
        <v>0</v>
      </c>
      <c r="F14" s="117">
        <v>9</v>
      </c>
      <c r="G14" s="117">
        <v>62</v>
      </c>
      <c r="H14" s="117">
        <v>665</v>
      </c>
      <c r="I14" s="117">
        <v>456</v>
      </c>
      <c r="J14" s="127">
        <f>I14*100/H14</f>
        <v>68.571428571428569</v>
      </c>
    </row>
    <row r="15" spans="1:10" ht="15.75" x14ac:dyDescent="0.25">
      <c r="A15" s="3" t="s">
        <v>14</v>
      </c>
      <c r="B15" s="147">
        <v>62</v>
      </c>
      <c r="C15" s="147">
        <v>29</v>
      </c>
      <c r="D15" s="147">
        <v>46.77</v>
      </c>
      <c r="E15" s="147">
        <v>100</v>
      </c>
      <c r="F15" s="147">
        <v>10.130000000000001</v>
      </c>
      <c r="G15" s="147">
        <v>346</v>
      </c>
      <c r="H15" s="147">
        <v>3504</v>
      </c>
      <c r="I15" s="147">
        <v>3200</v>
      </c>
      <c r="J15" s="147">
        <v>91.32</v>
      </c>
    </row>
    <row r="16" spans="1:10" ht="15.75" x14ac:dyDescent="0.25">
      <c r="A16" s="31" t="s">
        <v>53</v>
      </c>
      <c r="B16" s="162">
        <v>30</v>
      </c>
      <c r="C16" s="162">
        <v>4</v>
      </c>
      <c r="D16" s="162">
        <v>13.33</v>
      </c>
      <c r="E16" s="162">
        <v>100</v>
      </c>
      <c r="F16" s="162">
        <v>10.7</v>
      </c>
      <c r="G16" s="162">
        <v>70</v>
      </c>
      <c r="H16" s="162">
        <v>707</v>
      </c>
      <c r="I16" s="162">
        <v>629</v>
      </c>
      <c r="J16" s="162">
        <v>88.96</v>
      </c>
    </row>
    <row r="17" spans="1:12" ht="15.75" x14ac:dyDescent="0.25">
      <c r="A17" s="3" t="s">
        <v>53</v>
      </c>
      <c r="B17" s="196">
        <v>53</v>
      </c>
      <c r="C17" s="196">
        <v>14</v>
      </c>
      <c r="D17" s="196">
        <v>26.41</v>
      </c>
      <c r="E17" s="196">
        <v>100</v>
      </c>
      <c r="F17" s="196">
        <v>10.92</v>
      </c>
      <c r="G17" s="196">
        <v>176</v>
      </c>
      <c r="H17" s="196">
        <v>1923</v>
      </c>
      <c r="I17" s="196">
        <v>1777</v>
      </c>
      <c r="J17" s="196">
        <v>92.4</v>
      </c>
    </row>
    <row r="18" spans="1:12" ht="15.75" x14ac:dyDescent="0.25">
      <c r="A18" s="3" t="s">
        <v>56</v>
      </c>
      <c r="B18" s="126">
        <v>77</v>
      </c>
      <c r="C18" s="126">
        <v>45</v>
      </c>
      <c r="D18" s="126">
        <v>58.44</v>
      </c>
      <c r="E18" s="126">
        <v>100</v>
      </c>
      <c r="F18" s="126">
        <v>11.67</v>
      </c>
      <c r="G18" s="126">
        <v>410</v>
      </c>
      <c r="H18" s="126">
        <v>4808</v>
      </c>
      <c r="I18" s="126">
        <v>4244</v>
      </c>
      <c r="J18" s="126">
        <v>88.27</v>
      </c>
    </row>
    <row r="19" spans="1:12" s="4" customFormat="1" ht="15.75" x14ac:dyDescent="0.25">
      <c r="A19" s="36" t="s">
        <v>34</v>
      </c>
      <c r="B19" s="201">
        <v>24</v>
      </c>
      <c r="C19" s="201">
        <v>0</v>
      </c>
      <c r="D19" s="201">
        <v>0</v>
      </c>
      <c r="E19" s="201">
        <v>0</v>
      </c>
      <c r="F19" s="201">
        <v>12</v>
      </c>
      <c r="G19" s="201">
        <v>40</v>
      </c>
      <c r="H19" s="201">
        <v>480</v>
      </c>
      <c r="I19" s="201">
        <v>480</v>
      </c>
      <c r="J19" s="201">
        <v>100</v>
      </c>
      <c r="K19" s="197">
        <v>17475</v>
      </c>
      <c r="L19" s="198">
        <f>H21*100/K19</f>
        <v>95.130185979971387</v>
      </c>
    </row>
    <row r="20" spans="1:12" ht="15.75" x14ac:dyDescent="0.25">
      <c r="A20" s="33" t="s">
        <v>43</v>
      </c>
      <c r="B20" s="124">
        <f>B16+B8</f>
        <v>54</v>
      </c>
      <c r="C20" s="124">
        <f>C16+C8</f>
        <v>10</v>
      </c>
      <c r="D20" s="105">
        <f>C20*100/B20</f>
        <v>18.518518518518519</v>
      </c>
      <c r="E20" s="124">
        <v>98.25</v>
      </c>
      <c r="F20" s="125">
        <f>H20/G20</f>
        <v>11.457894736842105</v>
      </c>
      <c r="G20" s="124">
        <f>G16+G8</f>
        <v>190</v>
      </c>
      <c r="H20" s="124">
        <f>H16+H8</f>
        <v>2177</v>
      </c>
      <c r="I20" s="124">
        <f>I16+I8</f>
        <v>1857</v>
      </c>
      <c r="J20" s="105">
        <f>I20*100/H20</f>
        <v>85.300872760679837</v>
      </c>
    </row>
    <row r="21" spans="1:12" ht="15.75" x14ac:dyDescent="0.25">
      <c r="A21" s="3" t="s">
        <v>17</v>
      </c>
      <c r="B21" s="131">
        <f>B19+B18+B17+B15+B14+B13+B12+B11+B10+B9</f>
        <v>372</v>
      </c>
      <c r="C21" s="131">
        <f>C19+C18+C17+C15+C14+C13+C12+C11+C10+C9</f>
        <v>138</v>
      </c>
      <c r="D21" s="16">
        <f>C21*100/B21</f>
        <v>37.096774193548384</v>
      </c>
      <c r="E21" s="132">
        <v>99.76</v>
      </c>
      <c r="F21" s="57">
        <f>H21/G21</f>
        <v>11.247631935047361</v>
      </c>
      <c r="G21" s="131">
        <f>G19+G18+G17+G15+G14+G13+G12+G11+G10+G9</f>
        <v>1478</v>
      </c>
      <c r="H21" s="131">
        <f>H18+H17+H15+H14+H13+H12+H11+H10+H9+H19</f>
        <v>16624</v>
      </c>
      <c r="I21" s="131">
        <f>I19+I18+I17+I15+I14+I13+I12+I11+I10+I9</f>
        <v>14750</v>
      </c>
      <c r="J21" s="16">
        <f>I21*100/H21</f>
        <v>88.727141482194412</v>
      </c>
    </row>
    <row r="22" spans="1:12" x14ac:dyDescent="0.25">
      <c r="A22" s="213" t="s">
        <v>18</v>
      </c>
      <c r="B22" s="211"/>
      <c r="C22" s="211"/>
      <c r="D22" s="211"/>
      <c r="E22" s="211"/>
      <c r="F22" s="211"/>
      <c r="G22" s="211"/>
      <c r="H22" s="211"/>
      <c r="I22" s="211"/>
      <c r="J22" s="212"/>
    </row>
    <row r="23" spans="1:12" s="148" customFormat="1" ht="15.75" x14ac:dyDescent="0.25">
      <c r="A23" s="3" t="s">
        <v>19</v>
      </c>
      <c r="B23" s="133">
        <v>49</v>
      </c>
      <c r="C23" s="133">
        <v>21</v>
      </c>
      <c r="D23" s="133">
        <v>42.85</v>
      </c>
      <c r="E23" s="133">
        <v>100</v>
      </c>
      <c r="F23" s="133">
        <v>11.96</v>
      </c>
      <c r="G23" s="133">
        <v>408</v>
      </c>
      <c r="H23" s="133">
        <v>4882</v>
      </c>
      <c r="I23" s="133">
        <v>4394</v>
      </c>
      <c r="J23" s="133">
        <v>90</v>
      </c>
    </row>
    <row r="24" spans="1:12" s="148" customFormat="1" ht="15.75" x14ac:dyDescent="0.25">
      <c r="A24" s="87" t="s">
        <v>21</v>
      </c>
      <c r="B24" s="118">
        <v>50</v>
      </c>
      <c r="C24" s="118">
        <v>4</v>
      </c>
      <c r="D24" s="118">
        <v>8</v>
      </c>
      <c r="E24" s="118">
        <v>99</v>
      </c>
      <c r="F24" s="118">
        <v>12.03</v>
      </c>
      <c r="G24" s="118">
        <v>348</v>
      </c>
      <c r="H24" s="118">
        <v>4188</v>
      </c>
      <c r="I24" s="118">
        <v>3956</v>
      </c>
      <c r="J24" s="118">
        <v>94.44</v>
      </c>
    </row>
    <row r="25" spans="1:12" ht="15.75" x14ac:dyDescent="0.25">
      <c r="A25" s="33" t="s">
        <v>20</v>
      </c>
      <c r="B25" s="121">
        <v>13</v>
      </c>
      <c r="C25" s="121">
        <v>5</v>
      </c>
      <c r="D25" s="121">
        <v>38.46</v>
      </c>
      <c r="E25" s="121">
        <v>100</v>
      </c>
      <c r="F25" s="121">
        <v>12.33</v>
      </c>
      <c r="G25" s="121">
        <v>33</v>
      </c>
      <c r="H25" s="121">
        <v>407</v>
      </c>
      <c r="I25" s="121">
        <v>329</v>
      </c>
      <c r="J25" s="121">
        <v>80.83</v>
      </c>
    </row>
    <row r="26" spans="1:12" s="148" customFormat="1" ht="15.75" x14ac:dyDescent="0.25">
      <c r="A26" s="10" t="s">
        <v>20</v>
      </c>
      <c r="B26" s="133">
        <v>35</v>
      </c>
      <c r="C26" s="133">
        <v>10</v>
      </c>
      <c r="D26" s="133">
        <v>28.57</v>
      </c>
      <c r="E26" s="133">
        <v>100</v>
      </c>
      <c r="F26" s="133">
        <v>11.82</v>
      </c>
      <c r="G26" s="133">
        <v>142</v>
      </c>
      <c r="H26" s="133">
        <v>1679</v>
      </c>
      <c r="I26" s="133">
        <v>1495</v>
      </c>
      <c r="J26" s="133">
        <v>89.04</v>
      </c>
    </row>
    <row r="27" spans="1:12" s="4" customFormat="1" ht="15.75" x14ac:dyDescent="0.25">
      <c r="A27" s="52" t="s">
        <v>34</v>
      </c>
      <c r="B27" s="123">
        <v>24</v>
      </c>
      <c r="C27" s="123">
        <v>0</v>
      </c>
      <c r="D27" s="123">
        <v>0</v>
      </c>
      <c r="E27" s="123">
        <v>0</v>
      </c>
      <c r="F27" s="134">
        <v>12</v>
      </c>
      <c r="G27" s="123">
        <v>40</v>
      </c>
      <c r="H27" s="123">
        <v>480</v>
      </c>
      <c r="I27" s="123">
        <v>480</v>
      </c>
      <c r="J27" s="134">
        <v>100</v>
      </c>
    </row>
    <row r="28" spans="1:12" ht="15.75" x14ac:dyDescent="0.25">
      <c r="A28" s="3" t="s">
        <v>17</v>
      </c>
      <c r="B28" s="129">
        <f>B27+B26+B24+B23</f>
        <v>158</v>
      </c>
      <c r="C28" s="129">
        <f>C27+C26+C24+C23</f>
        <v>35</v>
      </c>
      <c r="D28" s="130">
        <f>C28*100/B28</f>
        <v>22.151898734177216</v>
      </c>
      <c r="E28" s="130">
        <f>288.55/3</f>
        <v>96.183333333333337</v>
      </c>
      <c r="F28" s="128">
        <f>H28/G28</f>
        <v>11.971215351812367</v>
      </c>
      <c r="G28" s="129">
        <f>G27+G26+G24+G23</f>
        <v>938</v>
      </c>
      <c r="H28" s="129">
        <f>H27+H26+H24+H23</f>
        <v>11229</v>
      </c>
      <c r="I28" s="129">
        <f>I27+I26+I24+I23</f>
        <v>10325</v>
      </c>
      <c r="J28" s="130">
        <f>I28*100/H28</f>
        <v>91.949416688930441</v>
      </c>
      <c r="K28">
        <v>11696</v>
      </c>
      <c r="L28" s="199">
        <f>H28*100/K28</f>
        <v>96.007181942544463</v>
      </c>
    </row>
    <row r="29" spans="1:12" x14ac:dyDescent="0.25">
      <c r="A29" s="213" t="s">
        <v>58</v>
      </c>
      <c r="B29" s="228"/>
      <c r="C29" s="228"/>
      <c r="D29" s="228"/>
      <c r="E29" s="228"/>
      <c r="F29" s="228"/>
      <c r="G29" s="228"/>
      <c r="H29" s="228"/>
      <c r="I29" s="228"/>
      <c r="J29" s="229"/>
    </row>
    <row r="30" spans="1:12" ht="15.75" x14ac:dyDescent="0.25">
      <c r="A30" s="182" t="s">
        <v>23</v>
      </c>
      <c r="B30" s="135">
        <v>62</v>
      </c>
      <c r="C30" s="135">
        <v>40</v>
      </c>
      <c r="D30" s="135">
        <v>64.510000000000005</v>
      </c>
      <c r="E30" s="135">
        <v>100</v>
      </c>
      <c r="F30" s="135">
        <v>9.1999999999999993</v>
      </c>
      <c r="G30" s="135">
        <v>317</v>
      </c>
      <c r="H30" s="135">
        <v>2924</v>
      </c>
      <c r="I30" s="135">
        <v>2694</v>
      </c>
      <c r="J30" s="135">
        <v>92.1</v>
      </c>
    </row>
    <row r="31" spans="1:12" ht="15.75" x14ac:dyDescent="0.25">
      <c r="A31" s="183" t="s">
        <v>24</v>
      </c>
      <c r="B31" s="195">
        <v>12</v>
      </c>
      <c r="C31" s="195">
        <v>8</v>
      </c>
      <c r="D31" s="195">
        <v>66.67</v>
      </c>
      <c r="E31" s="195">
        <v>95.6</v>
      </c>
      <c r="F31" s="195">
        <v>8.44</v>
      </c>
      <c r="G31" s="195">
        <v>70</v>
      </c>
      <c r="H31" s="195">
        <v>582</v>
      </c>
      <c r="I31" s="195">
        <v>494</v>
      </c>
      <c r="J31" s="195">
        <v>84.8</v>
      </c>
    </row>
    <row r="32" spans="1:12" ht="15.75" x14ac:dyDescent="0.25">
      <c r="A32" s="184" t="s">
        <v>24</v>
      </c>
      <c r="B32" s="144">
        <v>41</v>
      </c>
      <c r="C32" s="144">
        <v>13</v>
      </c>
      <c r="D32" s="144">
        <v>32.5</v>
      </c>
      <c r="E32" s="144">
        <v>95.6</v>
      </c>
      <c r="F32" s="144">
        <v>12.4</v>
      </c>
      <c r="G32" s="144">
        <v>208</v>
      </c>
      <c r="H32" s="144">
        <v>3162</v>
      </c>
      <c r="I32" s="144">
        <v>2508</v>
      </c>
      <c r="J32" s="144">
        <v>79.31</v>
      </c>
    </row>
    <row r="33" spans="1:12" ht="15.75" x14ac:dyDescent="0.25">
      <c r="A33" s="182" t="s">
        <v>25</v>
      </c>
      <c r="B33" s="126">
        <v>46</v>
      </c>
      <c r="C33" s="126">
        <v>17</v>
      </c>
      <c r="D33" s="126">
        <v>36.9</v>
      </c>
      <c r="E33" s="143">
        <v>96.3</v>
      </c>
      <c r="F33" s="126">
        <v>10.69</v>
      </c>
      <c r="G33" s="126">
        <v>278</v>
      </c>
      <c r="H33" s="126">
        <v>2972</v>
      </c>
      <c r="I33" s="126">
        <v>2484</v>
      </c>
      <c r="J33" s="126">
        <v>83.58</v>
      </c>
    </row>
    <row r="34" spans="1:12" ht="15.75" x14ac:dyDescent="0.25">
      <c r="A34" s="185" t="s">
        <v>42</v>
      </c>
      <c r="B34" s="118">
        <v>64</v>
      </c>
      <c r="C34" s="118">
        <v>0</v>
      </c>
      <c r="D34" s="118">
        <v>0</v>
      </c>
      <c r="E34" s="118">
        <v>0</v>
      </c>
      <c r="F34" s="118">
        <v>8.6</v>
      </c>
      <c r="G34" s="118">
        <v>98</v>
      </c>
      <c r="H34" s="118">
        <v>869</v>
      </c>
      <c r="I34" s="118">
        <v>869</v>
      </c>
      <c r="J34" s="127">
        <f t="shared" ref="J34:J36" si="0">I34*100/H34</f>
        <v>100</v>
      </c>
    </row>
    <row r="35" spans="1:12" ht="15.75" x14ac:dyDescent="0.25">
      <c r="A35" s="186" t="s">
        <v>42</v>
      </c>
      <c r="B35" s="137">
        <v>21</v>
      </c>
      <c r="C35" s="137">
        <v>0</v>
      </c>
      <c r="D35" s="137">
        <v>0</v>
      </c>
      <c r="E35" s="137">
        <v>100</v>
      </c>
      <c r="F35" s="137">
        <v>10.199999999999999</v>
      </c>
      <c r="G35" s="137">
        <v>34</v>
      </c>
      <c r="H35" s="137">
        <v>347</v>
      </c>
      <c r="I35" s="137">
        <v>347</v>
      </c>
      <c r="J35" s="105">
        <f t="shared" si="0"/>
        <v>100</v>
      </c>
    </row>
    <row r="36" spans="1:12" ht="15.75" x14ac:dyDescent="0.25">
      <c r="A36" s="185" t="s">
        <v>28</v>
      </c>
      <c r="B36" s="118">
        <v>23</v>
      </c>
      <c r="C36" s="118">
        <v>19</v>
      </c>
      <c r="D36" s="118">
        <v>82.6</v>
      </c>
      <c r="E36" s="118">
        <v>100</v>
      </c>
      <c r="F36" s="118">
        <v>12</v>
      </c>
      <c r="G36" s="118">
        <v>236</v>
      </c>
      <c r="H36" s="118">
        <v>1506</v>
      </c>
      <c r="I36" s="118">
        <v>1374</v>
      </c>
      <c r="J36" s="142">
        <f t="shared" si="0"/>
        <v>91.235059760956176</v>
      </c>
    </row>
    <row r="37" spans="1:12" ht="15.75" x14ac:dyDescent="0.25">
      <c r="A37" s="187" t="s">
        <v>28</v>
      </c>
      <c r="B37" s="137">
        <v>12</v>
      </c>
      <c r="C37" s="121">
        <v>11</v>
      </c>
      <c r="D37" s="121">
        <v>91.66</v>
      </c>
      <c r="E37" s="137">
        <v>100</v>
      </c>
      <c r="F37" s="137">
        <v>11.33</v>
      </c>
      <c r="G37" s="137">
        <v>48</v>
      </c>
      <c r="H37" s="137">
        <v>544</v>
      </c>
      <c r="I37" s="137">
        <v>476</v>
      </c>
      <c r="J37" s="137">
        <v>87.5</v>
      </c>
    </row>
    <row r="38" spans="1:12" ht="15.75" x14ac:dyDescent="0.25">
      <c r="A38" s="182" t="s">
        <v>26</v>
      </c>
      <c r="B38" s="136">
        <v>85</v>
      </c>
      <c r="C38" s="173">
        <v>18</v>
      </c>
      <c r="D38" s="173">
        <v>26</v>
      </c>
      <c r="E38" s="174">
        <v>100</v>
      </c>
      <c r="F38" s="126">
        <v>8</v>
      </c>
      <c r="G38" s="126">
        <v>381</v>
      </c>
      <c r="H38" s="126">
        <v>3308</v>
      </c>
      <c r="I38" s="126">
        <v>3106</v>
      </c>
      <c r="J38" s="126">
        <v>93</v>
      </c>
    </row>
    <row r="39" spans="1:12" ht="15.75" x14ac:dyDescent="0.25">
      <c r="A39" s="182" t="s">
        <v>33</v>
      </c>
      <c r="B39" s="138">
        <v>20</v>
      </c>
      <c r="C39" s="138">
        <v>6</v>
      </c>
      <c r="D39" s="138">
        <v>30</v>
      </c>
      <c r="E39" s="138">
        <v>100</v>
      </c>
      <c r="F39" s="138">
        <v>30</v>
      </c>
      <c r="G39" s="138">
        <v>82</v>
      </c>
      <c r="H39" s="138">
        <v>800</v>
      </c>
      <c r="I39" s="138">
        <v>666</v>
      </c>
      <c r="J39" s="138">
        <v>83</v>
      </c>
    </row>
    <row r="40" spans="1:12" ht="15.75" x14ac:dyDescent="0.25">
      <c r="A40" s="182" t="s">
        <v>37</v>
      </c>
      <c r="B40" s="169">
        <v>40</v>
      </c>
      <c r="C40" s="169">
        <v>9</v>
      </c>
      <c r="D40" s="169">
        <v>22.5</v>
      </c>
      <c r="E40" s="169">
        <v>99</v>
      </c>
      <c r="F40" s="169">
        <v>79</v>
      </c>
      <c r="G40" s="169">
        <v>38</v>
      </c>
      <c r="H40" s="169">
        <v>338</v>
      </c>
      <c r="I40" s="169">
        <v>314</v>
      </c>
      <c r="J40" s="169">
        <v>93</v>
      </c>
    </row>
    <row r="41" spans="1:12" ht="15.75" x14ac:dyDescent="0.25">
      <c r="A41" s="188" t="s">
        <v>34</v>
      </c>
      <c r="B41" s="123">
        <v>39</v>
      </c>
      <c r="C41" s="123">
        <v>0</v>
      </c>
      <c r="D41" s="123">
        <v>0</v>
      </c>
      <c r="E41" s="123">
        <v>0</v>
      </c>
      <c r="F41" s="134">
        <v>14.3</v>
      </c>
      <c r="G41" s="123">
        <v>80</v>
      </c>
      <c r="H41" s="123">
        <v>1020</v>
      </c>
      <c r="I41" s="123">
        <v>1020</v>
      </c>
      <c r="J41" s="134">
        <f t="shared" ref="J41" si="1">I41*100/H41</f>
        <v>100</v>
      </c>
    </row>
    <row r="42" spans="1:12" s="25" customFormat="1" ht="15.75" x14ac:dyDescent="0.25">
      <c r="A42" s="182" t="s">
        <v>47</v>
      </c>
      <c r="B42" s="169">
        <v>77</v>
      </c>
      <c r="C42" s="169">
        <v>17</v>
      </c>
      <c r="D42" s="169">
        <v>22</v>
      </c>
      <c r="E42" s="169">
        <v>99.45</v>
      </c>
      <c r="F42" s="169">
        <v>77</v>
      </c>
      <c r="G42" s="169">
        <v>160</v>
      </c>
      <c r="H42" s="169">
        <v>1817</v>
      </c>
      <c r="I42" s="169">
        <v>1706</v>
      </c>
      <c r="J42" s="169">
        <v>94</v>
      </c>
    </row>
    <row r="43" spans="1:12" ht="15.75" x14ac:dyDescent="0.25">
      <c r="A43" s="187" t="s">
        <v>43</v>
      </c>
      <c r="B43" s="124">
        <f>B37+B35+B31</f>
        <v>45</v>
      </c>
      <c r="C43" s="124">
        <f>C37+C35+C31</f>
        <v>19</v>
      </c>
      <c r="D43" s="124">
        <v>0</v>
      </c>
      <c r="E43" s="124">
        <v>0</v>
      </c>
      <c r="F43" s="105">
        <v>9.01</v>
      </c>
      <c r="G43" s="124">
        <f>G37+G35+G31</f>
        <v>152</v>
      </c>
      <c r="H43" s="124">
        <f>H37+H35+H31</f>
        <v>1473</v>
      </c>
      <c r="I43" s="124">
        <f>I37+I35+I31</f>
        <v>1317</v>
      </c>
      <c r="J43" s="105">
        <f>I43*100/H43</f>
        <v>89.409368635437886</v>
      </c>
    </row>
    <row r="44" spans="1:12" ht="15.75" x14ac:dyDescent="0.25">
      <c r="A44" s="182" t="s">
        <v>27</v>
      </c>
      <c r="B44" s="129">
        <f>B42+B41+B40+B39+B38+B36+B34+B33+B32+B30</f>
        <v>497</v>
      </c>
      <c r="C44" s="129">
        <f>C42+C41+C40+C39+C38+C36+C34+C33+C32+C30</f>
        <v>139</v>
      </c>
      <c r="D44" s="130">
        <f>C44*10/B44</f>
        <v>2.7967806841046277</v>
      </c>
      <c r="E44" s="130">
        <f>387.28/4</f>
        <v>96.82</v>
      </c>
      <c r="F44" s="128">
        <f>H44/G44</f>
        <v>9.9659211927582536</v>
      </c>
      <c r="G44" s="129">
        <f>G42+G41+G40+G39+G38+G36+G34+G33+G32+G30</f>
        <v>1878</v>
      </c>
      <c r="H44" s="129">
        <f>H42+H41+H40+H39+H38+H36+H34+H33+H32+H30</f>
        <v>18716</v>
      </c>
      <c r="I44" s="129">
        <f>I42+I41+I40+I39+I38+I36+I34+I33+I32+I30</f>
        <v>16741</v>
      </c>
      <c r="J44" s="130">
        <f>I44*100/H44</f>
        <v>89.44753152382988</v>
      </c>
      <c r="K44" s="200">
        <v>19681</v>
      </c>
      <c r="L44" s="199">
        <f>H44*100/K44</f>
        <v>95.096793862100498</v>
      </c>
    </row>
    <row r="45" spans="1:12" x14ac:dyDescent="0.25">
      <c r="A45" s="210" t="s">
        <v>59</v>
      </c>
      <c r="B45" s="211"/>
      <c r="C45" s="211"/>
      <c r="D45" s="211"/>
      <c r="E45" s="211"/>
      <c r="F45" s="211"/>
      <c r="G45" s="211"/>
      <c r="H45" s="211"/>
      <c r="I45" s="211"/>
      <c r="J45" s="212"/>
    </row>
    <row r="46" spans="1:12" ht="15.75" x14ac:dyDescent="0.25">
      <c r="A46" s="189" t="s">
        <v>30</v>
      </c>
      <c r="B46" s="133">
        <v>69</v>
      </c>
      <c r="C46" s="133">
        <v>2</v>
      </c>
      <c r="D46" s="133">
        <v>2.8</v>
      </c>
      <c r="E46" s="133">
        <v>99.45</v>
      </c>
      <c r="F46" s="133">
        <v>11.77</v>
      </c>
      <c r="G46" s="133">
        <v>143</v>
      </c>
      <c r="H46" s="133">
        <v>1624</v>
      </c>
      <c r="I46" s="133">
        <v>1542</v>
      </c>
      <c r="J46" s="133">
        <v>96.73</v>
      </c>
    </row>
    <row r="47" spans="1:12" ht="15.75" x14ac:dyDescent="0.25">
      <c r="A47" s="190" t="s">
        <v>30</v>
      </c>
      <c r="B47" s="121">
        <v>58</v>
      </c>
      <c r="C47" s="121">
        <v>0</v>
      </c>
      <c r="D47" s="121">
        <v>0</v>
      </c>
      <c r="E47" s="121">
        <v>99.45</v>
      </c>
      <c r="F47" s="121">
        <v>10.16</v>
      </c>
      <c r="G47" s="121">
        <v>110</v>
      </c>
      <c r="H47" s="121">
        <v>1118</v>
      </c>
      <c r="I47" s="121">
        <v>1060</v>
      </c>
      <c r="J47" s="121">
        <v>94.84</v>
      </c>
    </row>
    <row r="48" spans="1:12" ht="15.75" x14ac:dyDescent="0.25">
      <c r="A48" s="191" t="s">
        <v>31</v>
      </c>
      <c r="B48" s="135">
        <v>49</v>
      </c>
      <c r="C48" s="135">
        <v>11</v>
      </c>
      <c r="D48" s="135">
        <v>22</v>
      </c>
      <c r="E48" s="135">
        <v>98.3</v>
      </c>
      <c r="F48" s="135">
        <v>12.74</v>
      </c>
      <c r="G48" s="135">
        <v>228</v>
      </c>
      <c r="H48" s="135">
        <v>2906</v>
      </c>
      <c r="I48" s="135">
        <v>2752</v>
      </c>
      <c r="J48" s="135">
        <v>94</v>
      </c>
    </row>
    <row r="49" spans="1:12" ht="15.75" x14ac:dyDescent="0.25">
      <c r="A49" s="3" t="s">
        <v>33</v>
      </c>
      <c r="B49" s="170">
        <v>20</v>
      </c>
      <c r="C49" s="177">
        <v>6</v>
      </c>
      <c r="D49" s="177">
        <v>30</v>
      </c>
      <c r="E49" s="170">
        <v>100</v>
      </c>
      <c r="F49" s="170">
        <v>9.5</v>
      </c>
      <c r="G49" s="170">
        <v>78</v>
      </c>
      <c r="H49" s="170">
        <v>740</v>
      </c>
      <c r="I49" s="170">
        <v>630</v>
      </c>
      <c r="J49" s="170">
        <v>85</v>
      </c>
    </row>
    <row r="50" spans="1:12" ht="15.75" x14ac:dyDescent="0.25">
      <c r="A50" s="3" t="s">
        <v>38</v>
      </c>
      <c r="B50" s="175">
        <v>16</v>
      </c>
      <c r="C50" s="173">
        <v>6</v>
      </c>
      <c r="D50" s="173">
        <v>35.299999999999997</v>
      </c>
      <c r="E50" s="176">
        <v>0</v>
      </c>
      <c r="F50" s="118">
        <v>8</v>
      </c>
      <c r="G50" s="118">
        <v>68</v>
      </c>
      <c r="H50" s="118">
        <v>548</v>
      </c>
      <c r="I50" s="118">
        <v>518</v>
      </c>
      <c r="J50" s="118">
        <v>95</v>
      </c>
    </row>
    <row r="51" spans="1:12" ht="15.75" x14ac:dyDescent="0.25">
      <c r="A51" s="189" t="s">
        <v>40</v>
      </c>
      <c r="B51" s="133">
        <v>12</v>
      </c>
      <c r="C51" s="126">
        <v>5</v>
      </c>
      <c r="D51" s="126">
        <v>41.67</v>
      </c>
      <c r="E51" s="133">
        <v>0</v>
      </c>
      <c r="F51" s="133">
        <v>11.66</v>
      </c>
      <c r="G51" s="133">
        <v>60</v>
      </c>
      <c r="H51" s="133">
        <v>700</v>
      </c>
      <c r="I51" s="133">
        <v>506</v>
      </c>
      <c r="J51" s="181">
        <f>I51*100/H51</f>
        <v>72.285714285714292</v>
      </c>
    </row>
    <row r="52" spans="1:12" ht="15.75" x14ac:dyDescent="0.25">
      <c r="A52" s="192" t="s">
        <v>34</v>
      </c>
      <c r="B52" s="202">
        <v>24</v>
      </c>
      <c r="C52" s="202">
        <v>0</v>
      </c>
      <c r="D52" s="202">
        <v>0</v>
      </c>
      <c r="E52" s="202">
        <v>0</v>
      </c>
      <c r="F52" s="202">
        <v>12</v>
      </c>
      <c r="G52" s="202">
        <v>46</v>
      </c>
      <c r="H52" s="202">
        <v>552</v>
      </c>
      <c r="I52" s="202">
        <v>552</v>
      </c>
      <c r="J52" s="202">
        <v>100</v>
      </c>
    </row>
    <row r="53" spans="1:12" ht="15.75" x14ac:dyDescent="0.25">
      <c r="A53" s="189" t="s">
        <v>17</v>
      </c>
      <c r="B53" s="126">
        <f>B52+B51+B50+B49+B48+B46</f>
        <v>190</v>
      </c>
      <c r="C53" s="126">
        <f>C51+C50+C49+C48+C46</f>
        <v>30</v>
      </c>
      <c r="D53" s="127">
        <f>C53*100/B53</f>
        <v>15.789473684210526</v>
      </c>
      <c r="E53" s="127">
        <v>99.55</v>
      </c>
      <c r="F53" s="127">
        <f>H53/G53</f>
        <v>13.142857142857142</v>
      </c>
      <c r="G53" s="126">
        <f>G52+G51+G50+G49+G48+G46</f>
        <v>623</v>
      </c>
      <c r="H53" s="126">
        <f>H52+H51+H50+H49+H48+H46+H4+H47</f>
        <v>8188</v>
      </c>
      <c r="I53" s="126">
        <f>I52+I51+I50+I49+I48+I46</f>
        <v>6500</v>
      </c>
      <c r="J53" s="127">
        <f>I53*100/H53</f>
        <v>79.384465070835375</v>
      </c>
      <c r="K53" s="200">
        <v>8366</v>
      </c>
      <c r="L53" s="199">
        <f>H53*100/K53</f>
        <v>97.872340425531917</v>
      </c>
    </row>
    <row r="54" spans="1:12" ht="15.75" x14ac:dyDescent="0.25">
      <c r="A54" s="193" t="s">
        <v>49</v>
      </c>
      <c r="B54" s="74">
        <f>B47+B43+B25+B20</f>
        <v>170</v>
      </c>
      <c r="C54" s="74">
        <f>C47+C43+C25+C20</f>
        <v>34</v>
      </c>
      <c r="D54" s="105">
        <f>C54*100/B54</f>
        <v>20</v>
      </c>
      <c r="E54" s="74">
        <v>98</v>
      </c>
      <c r="F54" s="105">
        <f>H54/G54</f>
        <v>10.670103092783505</v>
      </c>
      <c r="G54" s="74">
        <f>G47+G43+G25+G20</f>
        <v>485</v>
      </c>
      <c r="H54" s="74">
        <f>H47+H43+H25+H20</f>
        <v>5175</v>
      </c>
      <c r="I54" s="74">
        <f>I47+I43+I25+I20</f>
        <v>4563</v>
      </c>
      <c r="J54" s="105">
        <f>I54*100/H54</f>
        <v>88.173913043478265</v>
      </c>
      <c r="K54" s="200"/>
    </row>
    <row r="55" spans="1:12" ht="18.75" x14ac:dyDescent="0.25">
      <c r="A55" s="194" t="s">
        <v>32</v>
      </c>
      <c r="B55" s="139">
        <f>B53+B44+B28+B21</f>
        <v>1217</v>
      </c>
      <c r="C55" s="139">
        <f>C53+C44+C28+C21</f>
        <v>342</v>
      </c>
      <c r="D55" s="140">
        <f>C55*100/B55</f>
        <v>28.101889893179951</v>
      </c>
      <c r="E55" s="140">
        <f>(E53+E44+E28+E21)/4</f>
        <v>98.078333333333333</v>
      </c>
      <c r="F55" s="141">
        <f>H55/G55</f>
        <v>10.136430951499445</v>
      </c>
      <c r="G55" s="139">
        <f>G53+G44+G28+G21+G54</f>
        <v>5402</v>
      </c>
      <c r="H55" s="139">
        <f>H53+H44+H28+H21</f>
        <v>54757</v>
      </c>
      <c r="I55" s="139">
        <f>I53+I44+I28+I21</f>
        <v>48316</v>
      </c>
      <c r="J55" s="140">
        <f>I55*100/H55</f>
        <v>88.2371203681721</v>
      </c>
      <c r="K55" s="200">
        <v>57398</v>
      </c>
      <c r="L55" s="199">
        <f>H55*100/K55</f>
        <v>95.398794383079547</v>
      </c>
    </row>
  </sheetData>
  <mergeCells count="15">
    <mergeCell ref="A7:J7"/>
    <mergeCell ref="A22:J22"/>
    <mergeCell ref="A29:J29"/>
    <mergeCell ref="A45:J45"/>
    <mergeCell ref="A1:J1"/>
    <mergeCell ref="A2:A6"/>
    <mergeCell ref="B2:D2"/>
    <mergeCell ref="F2:J2"/>
    <mergeCell ref="B3:B6"/>
    <mergeCell ref="C3:C6"/>
    <mergeCell ref="D3:D6"/>
    <mergeCell ref="E3:E6"/>
    <mergeCell ref="F3:F6"/>
    <mergeCell ref="G3:G6"/>
    <mergeCell ref="H3:J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 кв.</vt:lpstr>
      <vt:lpstr>9мес</vt:lpstr>
      <vt:lpstr>2 кв.</vt:lpstr>
      <vt:lpstr>4 кв</vt:lpstr>
      <vt:lpstr>год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МКОУДОДМДДТ</cp:lastModifiedBy>
  <cp:lastPrinted>2022-01-14T08:44:11Z</cp:lastPrinted>
  <dcterms:created xsi:type="dcterms:W3CDTF">2019-04-02T03:08:38Z</dcterms:created>
  <dcterms:modified xsi:type="dcterms:W3CDTF">2022-01-14T08:44:37Z</dcterms:modified>
</cp:coreProperties>
</file>